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" windowWidth="15580" windowHeight="5320" activeTab="1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B72" i="9" l="1"/>
  <c r="B12" i="9" l="1"/>
  <c r="C89" i="9" l="1"/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3" i="9"/>
  <c r="B71" i="9"/>
  <c r="C71" i="9"/>
  <c r="D71" i="9"/>
  <c r="E71" i="9"/>
  <c r="F71" i="9"/>
  <c r="G71" i="9"/>
  <c r="B13" i="9" l="1"/>
  <c r="B11" i="9"/>
  <c r="G89" i="9" l="1"/>
  <c r="G90" i="9" s="1"/>
  <c r="F89" i="9"/>
  <c r="F90" i="9" s="1"/>
  <c r="E89" i="9"/>
  <c r="E90" i="9" s="1"/>
  <c r="D89" i="9"/>
  <c r="D90" i="9" s="1"/>
  <c r="C90" i="9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<sst xmlns="http://schemas.openxmlformats.org/spreadsheetml/2006/main" count="243" uniqueCount="32">
  <si>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</si>
  <si>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</si>
  <si>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</si>
  <si>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</si>
  <si>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</si>
  <si>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</si>
  <si>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</si>
  <si>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</si>
  <si>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</si>
  <si>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</si>
  <si>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</si>
  <si>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</si>
  <si>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</si>
  <si>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</si>
  <si>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</si>
  <si>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</si>
  <si>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</si>
  <si>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</si>
  <si>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</si>
  <si>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</si>
  <si>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</si>
  <si>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</si>
  <si>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</si>
  <si>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Beeches 144</t>
  </si>
  <si>
    <t>85% Capacity</t>
  </si>
  <si>
    <t>Car Park Closed</t>
  </si>
  <si>
    <t>Mon 10th</t>
  </si>
  <si>
    <t>Tue 11th</t>
  </si>
  <si>
    <t>Wed 12th</t>
  </si>
  <si>
    <t>Thur 13th</t>
  </si>
  <si>
    <t>Fri 14th</t>
  </si>
  <si>
    <t>Sat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</si>
</sst>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9" fontId="3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9" fontId="3" fillId="0" borderId="0" xfId="1" applyFont="1" applyFill="1" applyAlignment="1">
      <alignment horizontal="center"/>
    </xf>
    <xf numFmtId="9" fontId="1" fillId="0" borderId="0" xfId="1" applyFont="1" applyFill="1" applyAlignment="1">
      <alignment horizontal="center"/>
    </xf>
    <xf numFmtId="0" fontId="1" fillId="5" borderId="0" xfId="0" applyFont="1" applyFill="1"/>
    <xf numFmtId="0" fontId="2" fillId="5" borderId="0" xfId="0" applyFont="1" applyFill="1"/>
    <xf numFmtId="0" fontId="1" fillId="5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120</c:v>
                </c:pt>
                <c:pt idx="4">
                  <c:v>122</c:v>
                </c:pt>
                <c:pt idx="5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119</c:v>
                </c:pt>
                <c:pt idx="1">
                  <c:v>121</c:v>
                </c:pt>
                <c:pt idx="2">
                  <c:v>122</c:v>
                </c:pt>
                <c:pt idx="3">
                  <c:v>122</c:v>
                </c:pt>
                <c:pt idx="4">
                  <c:v>115</c:v>
                </c:pt>
                <c:pt idx="5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116</c:v>
                </c:pt>
                <c:pt idx="1">
                  <c:v>115</c:v>
                </c:pt>
                <c:pt idx="2">
                  <c:v>119</c:v>
                </c:pt>
                <c:pt idx="3">
                  <c:v>109</c:v>
                </c:pt>
                <c:pt idx="4">
                  <c:v>104</c:v>
                </c:pt>
                <c:pt idx="5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91</c:v>
                </c:pt>
                <c:pt idx="1">
                  <c:v>107</c:v>
                </c:pt>
                <c:pt idx="2">
                  <c:v>121</c:v>
                </c:pt>
                <c:pt idx="3">
                  <c:v>94</c:v>
                </c:pt>
                <c:pt idx="4">
                  <c:v>96</c:v>
                </c:pt>
                <c:pt idx="5">
                  <c:v>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78</c:v>
                </c:pt>
                <c:pt idx="1">
                  <c:v>87</c:v>
                </c:pt>
                <c:pt idx="2">
                  <c:v>95</c:v>
                </c:pt>
                <c:pt idx="3">
                  <c:v>100</c:v>
                </c:pt>
                <c:pt idx="4">
                  <c:v>85</c:v>
                </c:pt>
                <c:pt idx="5">
                  <c:v>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91</c:v>
                </c:pt>
                <c:pt idx="1">
                  <c:v>96</c:v>
                </c:pt>
                <c:pt idx="2">
                  <c:v>83</c:v>
                </c:pt>
                <c:pt idx="3">
                  <c:v>115</c:v>
                </c:pt>
                <c:pt idx="4">
                  <c:v>83</c:v>
                </c:pt>
                <c:pt idx="5">
                  <c:v>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'Leisure Centre'!$L$2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'Leisure Centre'!$L$3:$L$8</c:f>
              <c:numCache>
                <c:formatCode>General</c:formatCode>
                <c:ptCount val="6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43008"/>
        <c:axId val="235244544"/>
      </c:lineChart>
      <c:catAx>
        <c:axId val="2352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244544"/>
        <c:crosses val="autoZero"/>
        <c:auto val="1"/>
        <c:lblAlgn val="ctr"/>
        <c:lblOffset val="100"/>
        <c:noMultiLvlLbl val="0"/>
      </c:catAx>
      <c:valAx>
        <c:axId val="2352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24300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142</c:v>
                </c:pt>
                <c:pt idx="3">
                  <c:v>149</c:v>
                </c:pt>
                <c:pt idx="4">
                  <c:v>140</c:v>
                </c:pt>
                <c:pt idx="5">
                  <c:v>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'Old station'!$L$2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'Old station'!$L$3:$L$8</c:f>
              <c:numCache>
                <c:formatCode>General</c:formatCode>
                <c:ptCount val="6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87200"/>
        <c:axId val="235201280"/>
      </c:lineChart>
      <c:catAx>
        <c:axId val="23518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201280"/>
        <c:crosses val="autoZero"/>
        <c:auto val="1"/>
        <c:lblAlgn val="ctr"/>
        <c:lblOffset val="100"/>
        <c:noMultiLvlLbl val="0"/>
      </c:catAx>
      <c:valAx>
        <c:axId val="23520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18720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'Sheep St'!$L$2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'Sheep St'!$L$3:$L$8</c:f>
              <c:numCache>
                <c:formatCode>General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35456"/>
        <c:axId val="235636992"/>
      </c:lineChart>
      <c:catAx>
        <c:axId val="23563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5636992"/>
        <c:crosses val="autoZero"/>
        <c:auto val="1"/>
        <c:lblAlgn val="ctr"/>
        <c:lblOffset val="100"/>
        <c:noMultiLvlLbl val="0"/>
      </c:catAx>
      <c:valAx>
        <c:axId val="23563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63545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226</c:v>
                </c:pt>
                <c:pt idx="1">
                  <c:v>243</c:v>
                </c:pt>
                <c:pt idx="2">
                  <c:v>233</c:v>
                </c:pt>
                <c:pt idx="3">
                  <c:v>272</c:v>
                </c:pt>
                <c:pt idx="4">
                  <c:v>298</c:v>
                </c:pt>
                <c:pt idx="5">
                  <c:v>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267</c:v>
                </c:pt>
                <c:pt idx="1">
                  <c:v>296</c:v>
                </c:pt>
                <c:pt idx="2">
                  <c:v>174</c:v>
                </c:pt>
                <c:pt idx="3">
                  <c:v>298</c:v>
                </c:pt>
                <c:pt idx="4">
                  <c:v>298</c:v>
                </c:pt>
                <c:pt idx="5">
                  <c:v>235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259</c:v>
                </c:pt>
                <c:pt idx="1">
                  <c:v>295</c:v>
                </c:pt>
                <c:pt idx="2">
                  <c:v>228</c:v>
                </c:pt>
                <c:pt idx="3">
                  <c:v>298</c:v>
                </c:pt>
                <c:pt idx="4">
                  <c:v>298</c:v>
                </c:pt>
                <c:pt idx="5">
                  <c:v>230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263</c:v>
                </c:pt>
                <c:pt idx="1">
                  <c:v>284</c:v>
                </c:pt>
                <c:pt idx="2">
                  <c:v>282</c:v>
                </c:pt>
                <c:pt idx="3">
                  <c:v>294</c:v>
                </c:pt>
                <c:pt idx="4">
                  <c:v>298</c:v>
                </c:pt>
                <c:pt idx="5">
                  <c:v>216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280</c:v>
                </c:pt>
                <c:pt idx="1">
                  <c:v>265</c:v>
                </c:pt>
                <c:pt idx="2">
                  <c:v>270</c:v>
                </c:pt>
                <c:pt idx="3">
                  <c:v>285</c:v>
                </c:pt>
                <c:pt idx="4">
                  <c:v>292</c:v>
                </c:pt>
                <c:pt idx="5">
                  <c:v>196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297</c:v>
                </c:pt>
                <c:pt idx="1">
                  <c:v>298</c:v>
                </c:pt>
                <c:pt idx="2">
                  <c:v>291</c:v>
                </c:pt>
                <c:pt idx="3">
                  <c:v>298</c:v>
                </c:pt>
                <c:pt idx="4">
                  <c:v>298</c:v>
                </c:pt>
                <c:pt idx="5">
                  <c:v>198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Brewery!$L$2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Brewery!$L$3:$L$8</c:f>
              <c:numCache>
                <c:formatCode>General</c:formatCode>
                <c:ptCount val="6"/>
                <c:pt idx="0">
                  <c:v>253</c:v>
                </c:pt>
                <c:pt idx="1">
                  <c:v>253</c:v>
                </c:pt>
                <c:pt idx="2">
                  <c:v>253</c:v>
                </c:pt>
                <c:pt idx="3">
                  <c:v>253</c:v>
                </c:pt>
                <c:pt idx="4">
                  <c:v>253</c:v>
                </c:pt>
                <c:pt idx="5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44480"/>
        <c:axId val="235446272"/>
      </c:lineChart>
      <c:catAx>
        <c:axId val="23544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446272"/>
        <c:crosses val="autoZero"/>
        <c:auto val="1"/>
        <c:lblAlgn val="ctr"/>
        <c:lblOffset val="100"/>
        <c:noMultiLvlLbl val="0"/>
      </c:catAx>
      <c:valAx>
        <c:axId val="2354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444480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86</c:v>
                </c:pt>
                <c:pt idx="1">
                  <c:v>141</c:v>
                </c:pt>
                <c:pt idx="2">
                  <c:v>101</c:v>
                </c:pt>
                <c:pt idx="3">
                  <c:v>155</c:v>
                </c:pt>
                <c:pt idx="4">
                  <c:v>189</c:v>
                </c:pt>
                <c:pt idx="5">
                  <c:v>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155</c:v>
                </c:pt>
                <c:pt idx="1">
                  <c:v>191</c:v>
                </c:pt>
                <c:pt idx="2">
                  <c:v>115</c:v>
                </c:pt>
                <c:pt idx="3">
                  <c:v>191</c:v>
                </c:pt>
                <c:pt idx="4">
                  <c:v>191</c:v>
                </c:pt>
                <c:pt idx="5">
                  <c:v>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155</c:v>
                </c:pt>
                <c:pt idx="1">
                  <c:v>181</c:v>
                </c:pt>
                <c:pt idx="2">
                  <c:v>173</c:v>
                </c:pt>
                <c:pt idx="3">
                  <c:v>188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143</c:v>
                </c:pt>
                <c:pt idx="1">
                  <c:v>170</c:v>
                </c:pt>
                <c:pt idx="2">
                  <c:v>165</c:v>
                </c:pt>
                <c:pt idx="3">
                  <c:v>189</c:v>
                </c:pt>
                <c:pt idx="4">
                  <c:v>191</c:v>
                </c:pt>
                <c:pt idx="5">
                  <c:v>185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153</c:v>
                </c:pt>
                <c:pt idx="1">
                  <c:v>148</c:v>
                </c:pt>
                <c:pt idx="2">
                  <c:v>171</c:v>
                </c:pt>
                <c:pt idx="3">
                  <c:v>169</c:v>
                </c:pt>
                <c:pt idx="4">
                  <c:v>187</c:v>
                </c:pt>
                <c:pt idx="5">
                  <c:v>176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163</c:v>
                </c:pt>
                <c:pt idx="1">
                  <c:v>158</c:v>
                </c:pt>
                <c:pt idx="2">
                  <c:v>187</c:v>
                </c:pt>
                <c:pt idx="3">
                  <c:v>191</c:v>
                </c:pt>
                <c:pt idx="4">
                  <c:v>191</c:v>
                </c:pt>
                <c:pt idx="5">
                  <c:v>185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Forum!$L$2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Forum!$L$3:$L$8</c:f>
              <c:numCache>
                <c:formatCode>General</c:formatCode>
                <c:ptCount val="6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1664"/>
        <c:axId val="235683200"/>
      </c:lineChart>
      <c:catAx>
        <c:axId val="2356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683200"/>
        <c:crosses val="autoZero"/>
        <c:auto val="1"/>
        <c:lblAlgn val="ctr"/>
        <c:lblOffset val="100"/>
        <c:noMultiLvlLbl val="0"/>
      </c:catAx>
      <c:valAx>
        <c:axId val="23568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68166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143</c:v>
                </c:pt>
                <c:pt idx="1">
                  <c:v>143</c:v>
                </c:pt>
                <c:pt idx="2">
                  <c:v>144</c:v>
                </c:pt>
                <c:pt idx="3">
                  <c:v>144</c:v>
                </c:pt>
                <c:pt idx="4">
                  <c:v>143</c:v>
                </c:pt>
                <c:pt idx="5">
                  <c:v>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144</c:v>
                </c:pt>
                <c:pt idx="1">
                  <c:v>143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142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142</c:v>
                </c:pt>
                <c:pt idx="1">
                  <c:v>134</c:v>
                </c:pt>
                <c:pt idx="2">
                  <c:v>136</c:v>
                </c:pt>
                <c:pt idx="3">
                  <c:v>144</c:v>
                </c:pt>
                <c:pt idx="4">
                  <c:v>143</c:v>
                </c:pt>
                <c:pt idx="5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139</c:v>
                </c:pt>
                <c:pt idx="1">
                  <c:v>123</c:v>
                </c:pt>
                <c:pt idx="2">
                  <c:v>132</c:v>
                </c:pt>
                <c:pt idx="3">
                  <c:v>143</c:v>
                </c:pt>
                <c:pt idx="4">
                  <c:v>137</c:v>
                </c:pt>
                <c:pt idx="5">
                  <c:v>137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131</c:v>
                </c:pt>
                <c:pt idx="1">
                  <c:v>112</c:v>
                </c:pt>
                <c:pt idx="2">
                  <c:v>120</c:v>
                </c:pt>
                <c:pt idx="3">
                  <c:v>129</c:v>
                </c:pt>
                <c:pt idx="4">
                  <c:v>118</c:v>
                </c:pt>
                <c:pt idx="5">
                  <c:v>136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Beeches!$L$2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Beeches!$L$3:$L$8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47744"/>
        <c:axId val="236057728"/>
      </c:lineChart>
      <c:catAx>
        <c:axId val="2360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057728"/>
        <c:crosses val="autoZero"/>
        <c:auto val="1"/>
        <c:lblAlgn val="ctr"/>
        <c:lblOffset val="100"/>
        <c:noMultiLvlLbl val="0"/>
      </c:catAx>
      <c:valAx>
        <c:axId val="2360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04774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62736977856589E-2"/>
          <c:y val="4.5129001908970602E-2"/>
          <c:w val="0.80135731577499159"/>
          <c:h val="0.8207527356056199"/>
        </c:manualLayout>
      </c:layout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182</c:v>
                </c:pt>
                <c:pt idx="1">
                  <c:v>214</c:v>
                </c:pt>
                <c:pt idx="2">
                  <c:v>161</c:v>
                </c:pt>
                <c:pt idx="3">
                  <c:v>211</c:v>
                </c:pt>
                <c:pt idx="4">
                  <c:v>233</c:v>
                </c:pt>
                <c:pt idx="5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208</c:v>
                </c:pt>
                <c:pt idx="1">
                  <c:v>223</c:v>
                </c:pt>
                <c:pt idx="2">
                  <c:v>182</c:v>
                </c:pt>
                <c:pt idx="3">
                  <c:v>225</c:v>
                </c:pt>
                <c:pt idx="4">
                  <c:v>233</c:v>
                </c:pt>
                <c:pt idx="5">
                  <c:v>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207</c:v>
                </c:pt>
                <c:pt idx="1">
                  <c:v>205</c:v>
                </c:pt>
                <c:pt idx="2">
                  <c:v>210</c:v>
                </c:pt>
                <c:pt idx="3">
                  <c:v>227</c:v>
                </c:pt>
                <c:pt idx="4">
                  <c:v>228</c:v>
                </c:pt>
                <c:pt idx="5">
                  <c:v>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198</c:v>
                </c:pt>
                <c:pt idx="1">
                  <c:v>207</c:v>
                </c:pt>
                <c:pt idx="2">
                  <c:v>205</c:v>
                </c:pt>
                <c:pt idx="3">
                  <c:v>232</c:v>
                </c:pt>
                <c:pt idx="4">
                  <c:v>222</c:v>
                </c:pt>
                <c:pt idx="5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184</c:v>
                </c:pt>
                <c:pt idx="1">
                  <c:v>196</c:v>
                </c:pt>
                <c:pt idx="2">
                  <c:v>205</c:v>
                </c:pt>
                <c:pt idx="3">
                  <c:v>223</c:v>
                </c:pt>
                <c:pt idx="4">
                  <c:v>211</c:v>
                </c:pt>
                <c:pt idx="5">
                  <c:v>101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152</c:v>
                </c:pt>
                <c:pt idx="1">
                  <c:v>179</c:v>
                </c:pt>
                <c:pt idx="2">
                  <c:v>187</c:v>
                </c:pt>
                <c:pt idx="3">
                  <c:v>167</c:v>
                </c:pt>
                <c:pt idx="4">
                  <c:v>180</c:v>
                </c:pt>
                <c:pt idx="5">
                  <c:v>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waterloo!$L$2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waterloo!$L$3:$L$8</c:f>
              <c:numCache>
                <c:formatCode>General</c:formatCode>
                <c:ptCount val="6"/>
                <c:pt idx="0">
                  <c:v>198</c:v>
                </c:pt>
                <c:pt idx="1">
                  <c:v>198</c:v>
                </c:pt>
                <c:pt idx="2">
                  <c:v>198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50752"/>
        <c:axId val="235852544"/>
      </c:lineChart>
      <c:catAx>
        <c:axId val="2358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852544"/>
        <c:crosses val="autoZero"/>
        <c:auto val="1"/>
        <c:lblAlgn val="ctr"/>
        <c:lblOffset val="100"/>
        <c:noMultiLvlLbl val="0"/>
      </c:catAx>
      <c:valAx>
        <c:axId val="23585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85075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73463557257615E-2"/>
          <c:y val="4.6814271015010983E-2"/>
          <c:w val="0.79672937532618793"/>
          <c:h val="0.83246444287142518"/>
        </c:manualLayout>
      </c:layout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96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95</c:v>
                </c:pt>
                <c:pt idx="3">
                  <c:v>97</c:v>
                </c:pt>
                <c:pt idx="4">
                  <c:v>97</c:v>
                </c:pt>
                <c:pt idx="5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87</c:v>
                </c:pt>
                <c:pt idx="1">
                  <c:v>88</c:v>
                </c:pt>
                <c:pt idx="2">
                  <c:v>97</c:v>
                </c:pt>
                <c:pt idx="3">
                  <c:v>92</c:v>
                </c:pt>
                <c:pt idx="4">
                  <c:v>93</c:v>
                </c:pt>
                <c:pt idx="5">
                  <c:v>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Abbey!$L$2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10th</c:v>
                </c:pt>
                <c:pt idx="1">
                  <c:v>Tue 11th</c:v>
                </c:pt>
                <c:pt idx="2">
                  <c:v>Wed 12th</c:v>
                </c:pt>
                <c:pt idx="3">
                  <c:v>Thur 13th</c:v>
                </c:pt>
                <c:pt idx="4">
                  <c:v>Fri 14th</c:v>
                </c:pt>
                <c:pt idx="5">
                  <c:v>Sat 15th</c:v>
                </c:pt>
              </c:strCache>
            </c:strRef>
          </c:cat>
          <c:val>
            <c:numRef>
              <c:f>Abbey!$L$3:$L$8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67232"/>
        <c:axId val="235968768"/>
      </c:lineChart>
      <c:catAx>
        <c:axId val="2359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968768"/>
        <c:crosses val="autoZero"/>
        <c:auto val="1"/>
        <c:lblAlgn val="ctr"/>
        <c:lblOffset val="100"/>
        <c:noMultiLvlLbl val="0"/>
      </c:catAx>
      <c:valAx>
        <c:axId val="23596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6723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14</xdr:col>
      <xdr:colOff>7620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14</xdr:col>
      <xdr:colOff>15240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14</xdr:col>
      <xdr:colOff>22860</xdr:colOff>
      <xdr:row>24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14</xdr:col>
      <xdr:colOff>30480</xdr:colOff>
      <xdr:row>24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14</xdr:col>
      <xdr:colOff>22860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14</xdr:col>
      <xdr:colOff>30480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14</xdr:col>
      <xdr:colOff>53340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ColWidth="8.90625" defaultRowHeight="15.5" x14ac:dyDescent="0.35"/>
  <cols>
    <col min="1" max="1" width="11.90625" style="1" bestFit="1" customWidth="1"/>
    <col min="2" max="2" width="8.90625" style="1" hidden="1" customWidth="1"/>
    <col min="3" max="8" width="8.90625" style="1"/>
    <col min="9" max="10" width="8.90625" style="1" hidden="1" customWidth="1"/>
    <col min="11" max="11" width="9.54296875" style="1" bestFit="1" customWidth="1"/>
    <col min="12" max="12" width="16.36328125" style="1" customWidth="1"/>
    <col min="13" max="16384" width="8.90625" style="1"/>
  </cols>
  <sheetData>
    <row r="1" spans="1:13" ht="15" x14ac:dyDescent="0.25">
      <c r="A1" s="1" t="s">
        <v>16</v>
      </c>
      <c r="E1" s="22"/>
      <c r="F1" s="22"/>
      <c r="G1" s="22"/>
      <c r="H1" s="22"/>
      <c r="I1" s="22"/>
    </row>
    <row r="2" spans="1:13" ht="15.65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33" t="s">
        <v>9</v>
      </c>
      <c r="L2" s="33" t="s">
        <v>24</v>
      </c>
      <c r="M2" s="31"/>
    </row>
    <row r="3" spans="1:13" ht="15.65" x14ac:dyDescent="0.3">
      <c r="A3" s="2" t="s">
        <v>26</v>
      </c>
      <c r="B3" s="17"/>
      <c r="C3" s="4">
        <v>122</v>
      </c>
      <c r="D3" s="4">
        <v>119</v>
      </c>
      <c r="E3" s="4">
        <v>116</v>
      </c>
      <c r="F3" s="4">
        <v>91</v>
      </c>
      <c r="G3" s="4">
        <v>78</v>
      </c>
      <c r="H3" s="4">
        <v>91</v>
      </c>
      <c r="I3" s="18"/>
      <c r="J3" s="4"/>
      <c r="K3" s="33">
        <v>122</v>
      </c>
      <c r="L3" s="33">
        <v>103</v>
      </c>
    </row>
    <row r="4" spans="1:13" ht="15.65" x14ac:dyDescent="0.3">
      <c r="A4" s="2" t="s">
        <v>27</v>
      </c>
      <c r="B4" s="4"/>
      <c r="C4" s="4">
        <v>122</v>
      </c>
      <c r="D4" s="4">
        <v>121</v>
      </c>
      <c r="E4" s="4">
        <v>115</v>
      </c>
      <c r="F4" s="4">
        <v>107</v>
      </c>
      <c r="G4" s="4">
        <v>87</v>
      </c>
      <c r="H4" s="4">
        <v>96</v>
      </c>
      <c r="I4" s="4"/>
      <c r="J4" s="4"/>
      <c r="K4" s="33">
        <v>122</v>
      </c>
      <c r="L4" s="33">
        <v>103</v>
      </c>
    </row>
    <row r="5" spans="1:13" ht="15.65" x14ac:dyDescent="0.3">
      <c r="A5" s="2" t="s">
        <v>28</v>
      </c>
      <c r="B5" s="4"/>
      <c r="C5" s="4">
        <v>122</v>
      </c>
      <c r="D5" s="4">
        <v>122</v>
      </c>
      <c r="E5" s="4">
        <v>119</v>
      </c>
      <c r="F5" s="4">
        <v>121</v>
      </c>
      <c r="G5" s="4">
        <v>95</v>
      </c>
      <c r="H5" s="4">
        <v>83</v>
      </c>
      <c r="I5" s="4"/>
      <c r="J5" s="4"/>
      <c r="K5" s="33">
        <v>122</v>
      </c>
      <c r="L5" s="33">
        <v>103</v>
      </c>
    </row>
    <row r="6" spans="1:13" ht="15.65" x14ac:dyDescent="0.3">
      <c r="A6" s="2" t="s">
        <v>29</v>
      </c>
      <c r="B6" s="4"/>
      <c r="C6" s="31">
        <v>120</v>
      </c>
      <c r="D6" s="4">
        <v>122</v>
      </c>
      <c r="E6" s="4">
        <v>109</v>
      </c>
      <c r="F6" s="4">
        <v>94</v>
      </c>
      <c r="G6" s="4">
        <v>100</v>
      </c>
      <c r="H6" s="4">
        <v>115</v>
      </c>
      <c r="I6" s="4"/>
      <c r="J6" s="4"/>
      <c r="K6" s="33">
        <v>122</v>
      </c>
      <c r="L6" s="33">
        <v>103</v>
      </c>
    </row>
    <row r="7" spans="1:13" ht="15.65" x14ac:dyDescent="0.3">
      <c r="A7" s="2" t="s">
        <v>30</v>
      </c>
      <c r="B7" s="4"/>
      <c r="C7" s="4">
        <v>122</v>
      </c>
      <c r="D7" s="4">
        <v>115</v>
      </c>
      <c r="E7" s="30">
        <v>104</v>
      </c>
      <c r="F7" s="30">
        <v>96</v>
      </c>
      <c r="G7" s="4">
        <v>85</v>
      </c>
      <c r="H7" s="4">
        <v>83</v>
      </c>
      <c r="I7" s="4"/>
      <c r="J7" s="4"/>
      <c r="K7" s="33">
        <v>122</v>
      </c>
      <c r="L7" s="33">
        <v>103</v>
      </c>
    </row>
    <row r="8" spans="1:13" ht="15.65" x14ac:dyDescent="0.3">
      <c r="A8" s="2" t="s">
        <v>31</v>
      </c>
      <c r="B8" s="4"/>
      <c r="C8" s="4">
        <v>94</v>
      </c>
      <c r="D8" s="4">
        <v>89</v>
      </c>
      <c r="E8" s="4">
        <v>100</v>
      </c>
      <c r="F8" s="4">
        <v>75</v>
      </c>
      <c r="G8" s="4">
        <v>73</v>
      </c>
      <c r="H8" s="4">
        <v>76</v>
      </c>
      <c r="I8" s="4"/>
      <c r="J8" s="4"/>
      <c r="K8" s="33">
        <v>122</v>
      </c>
      <c r="L8" s="33">
        <v>103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K8" sqref="K8"/>
    </sheetView>
  </sheetViews>
  <sheetFormatPr defaultColWidth="8.90625" defaultRowHeight="15.5" x14ac:dyDescent="0.35"/>
  <cols>
    <col min="1" max="1" width="11.90625" style="1" bestFit="1" customWidth="1"/>
    <col min="2" max="2" width="0" style="1" hidden="1" customWidth="1"/>
    <col min="3" max="8" width="8.90625" style="1"/>
    <col min="9" max="10" width="0" style="1" hidden="1" customWidth="1"/>
    <col min="11" max="11" width="9.54296875" style="1" bestFit="1" customWidth="1"/>
    <col min="12" max="12" width="15.36328125" style="1" bestFit="1" customWidth="1"/>
    <col min="13" max="13" width="8.90625" style="5"/>
    <col min="14" max="16384" width="8.90625" style="1"/>
  </cols>
  <sheetData>
    <row r="1" spans="1:13" ht="15" x14ac:dyDescent="0.25">
      <c r="A1" s="1" t="s">
        <v>10</v>
      </c>
      <c r="B1" s="22"/>
      <c r="C1" s="22"/>
      <c r="E1" s="22"/>
      <c r="F1" s="22"/>
      <c r="G1" s="22"/>
      <c r="H1" s="22"/>
      <c r="I1" s="22"/>
    </row>
    <row r="2" spans="1:13" ht="15.65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3" t="s">
        <v>9</v>
      </c>
      <c r="L2" s="33" t="s">
        <v>24</v>
      </c>
      <c r="M2" s="31"/>
    </row>
    <row r="3" spans="1:13" ht="15.65" x14ac:dyDescent="0.3">
      <c r="A3" s="2" t="s">
        <v>26</v>
      </c>
      <c r="B3" s="4"/>
      <c r="C3" s="4">
        <v>149</v>
      </c>
      <c r="D3" s="4">
        <v>149</v>
      </c>
      <c r="E3" s="4">
        <v>149</v>
      </c>
      <c r="F3" s="4">
        <v>149</v>
      </c>
      <c r="G3" s="4">
        <v>149</v>
      </c>
      <c r="H3" s="4">
        <v>144</v>
      </c>
      <c r="I3" s="4"/>
      <c r="J3" s="4"/>
      <c r="K3" s="33">
        <v>149</v>
      </c>
      <c r="L3" s="33">
        <v>126</v>
      </c>
    </row>
    <row r="4" spans="1:13" ht="15.65" x14ac:dyDescent="0.3">
      <c r="A4" s="2" t="s">
        <v>27</v>
      </c>
      <c r="B4" s="4"/>
      <c r="C4" s="4">
        <v>149</v>
      </c>
      <c r="D4" s="4">
        <v>149</v>
      </c>
      <c r="E4" s="4">
        <v>147</v>
      </c>
      <c r="F4" s="4">
        <v>149</v>
      </c>
      <c r="G4" s="4">
        <v>147</v>
      </c>
      <c r="H4" s="4">
        <v>144</v>
      </c>
      <c r="I4" s="4"/>
      <c r="J4" s="4"/>
      <c r="K4" s="33">
        <v>149</v>
      </c>
      <c r="L4" s="33">
        <v>126</v>
      </c>
    </row>
    <row r="5" spans="1:13" ht="15.65" x14ac:dyDescent="0.3">
      <c r="A5" s="2" t="s">
        <v>28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149</v>
      </c>
      <c r="H5" s="4">
        <v>142</v>
      </c>
      <c r="I5" s="4"/>
      <c r="J5" s="4"/>
      <c r="K5" s="33">
        <v>149</v>
      </c>
      <c r="L5" s="33">
        <v>126</v>
      </c>
    </row>
    <row r="6" spans="1:13" ht="15.65" x14ac:dyDescent="0.3">
      <c r="A6" s="2" t="s">
        <v>29</v>
      </c>
      <c r="B6" s="8"/>
      <c r="C6" s="4">
        <v>149</v>
      </c>
      <c r="D6" s="4">
        <v>149</v>
      </c>
      <c r="E6" s="4">
        <v>149</v>
      </c>
      <c r="F6" s="4">
        <v>149</v>
      </c>
      <c r="G6" s="4">
        <v>149</v>
      </c>
      <c r="H6" s="4">
        <v>149</v>
      </c>
      <c r="I6" s="8"/>
      <c r="J6" s="8"/>
      <c r="K6" s="33">
        <v>149</v>
      </c>
      <c r="L6" s="33">
        <v>126</v>
      </c>
    </row>
    <row r="7" spans="1:13" ht="15.65" x14ac:dyDescent="0.3">
      <c r="A7" s="2" t="s">
        <v>30</v>
      </c>
      <c r="B7" s="4"/>
      <c r="C7" s="4">
        <v>149</v>
      </c>
      <c r="D7" s="4">
        <v>149</v>
      </c>
      <c r="E7" s="4">
        <v>149</v>
      </c>
      <c r="F7" s="4">
        <v>149</v>
      </c>
      <c r="G7" s="4">
        <v>149</v>
      </c>
      <c r="H7" s="4">
        <v>140</v>
      </c>
      <c r="I7" s="4"/>
      <c r="J7" s="4"/>
      <c r="K7" s="33">
        <v>149</v>
      </c>
      <c r="L7" s="33">
        <v>126</v>
      </c>
    </row>
    <row r="8" spans="1:13" ht="15.65" x14ac:dyDescent="0.3">
      <c r="A8" s="2" t="s">
        <v>31</v>
      </c>
      <c r="B8" s="4"/>
      <c r="C8" s="4">
        <v>44</v>
      </c>
      <c r="D8" s="4">
        <v>64</v>
      </c>
      <c r="E8" s="4">
        <v>78</v>
      </c>
      <c r="F8" s="4">
        <v>88</v>
      </c>
      <c r="G8" s="4">
        <v>75</v>
      </c>
      <c r="H8" s="4">
        <v>57</v>
      </c>
      <c r="I8" s="4"/>
      <c r="J8" s="4"/>
      <c r="K8" s="33">
        <v>149</v>
      </c>
      <c r="L8" s="33">
        <v>126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34" sqref="K34"/>
    </sheetView>
  </sheetViews>
  <sheetFormatPr defaultRowHeight="14.5" x14ac:dyDescent="0.35"/>
  <cols>
    <col min="1" max="1" width="11.90625" bestFit="1" customWidth="1"/>
    <col min="2" max="2" width="0" hidden="1" customWidth="1"/>
    <col min="9" max="10" width="0" hidden="1" customWidth="1"/>
    <col min="11" max="11" width="9.54296875" bestFit="1" customWidth="1"/>
    <col min="12" max="12" width="15.36328125" bestFit="1" customWidth="1"/>
  </cols>
  <sheetData>
    <row r="1" spans="1:12" ht="15.65" x14ac:dyDescent="0.3">
      <c r="A1" s="14" t="s">
        <v>22</v>
      </c>
      <c r="B1" s="15"/>
      <c r="C1" s="15"/>
      <c r="D1" s="54" t="s">
        <v>25</v>
      </c>
      <c r="E1" s="55"/>
      <c r="F1" s="15"/>
      <c r="G1" s="15"/>
      <c r="H1" s="15"/>
      <c r="I1" s="15"/>
      <c r="J1" s="14"/>
      <c r="K1" s="14"/>
    </row>
    <row r="2" spans="1:12" ht="15.65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3" t="s">
        <v>9</v>
      </c>
      <c r="L2" s="33" t="s">
        <v>24</v>
      </c>
    </row>
    <row r="3" spans="1:12" ht="15.65" x14ac:dyDescent="0.3">
      <c r="A3" s="2" t="s">
        <v>26</v>
      </c>
      <c r="B3" s="4"/>
      <c r="C3" s="56"/>
      <c r="D3" s="56"/>
      <c r="E3" s="56"/>
      <c r="F3" s="56"/>
      <c r="G3" s="56"/>
      <c r="H3" s="56"/>
      <c r="I3" s="4"/>
      <c r="J3" s="4"/>
      <c r="K3" s="34">
        <v>77</v>
      </c>
      <c r="L3" s="33">
        <v>65</v>
      </c>
    </row>
    <row r="4" spans="1:12" ht="15.65" x14ac:dyDescent="0.3">
      <c r="A4" s="2" t="s">
        <v>27</v>
      </c>
      <c r="B4" s="4"/>
      <c r="C4" s="56"/>
      <c r="D4" s="56"/>
      <c r="E4" s="56"/>
      <c r="F4" s="56"/>
      <c r="G4" s="56"/>
      <c r="H4" s="56"/>
      <c r="I4" s="4"/>
      <c r="J4" s="4"/>
      <c r="K4" s="34">
        <v>77</v>
      </c>
      <c r="L4" s="33">
        <v>65</v>
      </c>
    </row>
    <row r="5" spans="1:12" ht="15.65" x14ac:dyDescent="0.3">
      <c r="A5" s="2" t="s">
        <v>28</v>
      </c>
      <c r="B5" s="4"/>
      <c r="C5" s="56"/>
      <c r="D5" s="56"/>
      <c r="E5" s="56"/>
      <c r="F5" s="56"/>
      <c r="G5" s="56"/>
      <c r="H5" s="56"/>
      <c r="I5" s="4"/>
      <c r="J5" s="4"/>
      <c r="K5" s="34">
        <v>77</v>
      </c>
      <c r="L5" s="33">
        <v>65</v>
      </c>
    </row>
    <row r="6" spans="1:12" ht="15.65" x14ac:dyDescent="0.3">
      <c r="A6" s="2" t="s">
        <v>29</v>
      </c>
      <c r="B6" s="8"/>
      <c r="C6" s="56"/>
      <c r="D6" s="56"/>
      <c r="E6" s="56"/>
      <c r="F6" s="56"/>
      <c r="G6" s="56"/>
      <c r="H6" s="56"/>
      <c r="I6" s="8"/>
      <c r="J6" s="8"/>
      <c r="K6" s="34">
        <v>77</v>
      </c>
      <c r="L6" s="33">
        <v>65</v>
      </c>
    </row>
    <row r="7" spans="1:12" ht="15.65" x14ac:dyDescent="0.3">
      <c r="A7" s="2" t="s">
        <v>30</v>
      </c>
      <c r="B7" s="4"/>
      <c r="C7" s="56"/>
      <c r="D7" s="56"/>
      <c r="E7" s="56"/>
      <c r="F7" s="56"/>
      <c r="G7" s="56"/>
      <c r="H7" s="56"/>
      <c r="I7" s="4"/>
      <c r="J7" s="4"/>
      <c r="K7" s="34">
        <v>77</v>
      </c>
      <c r="L7" s="33">
        <v>65</v>
      </c>
    </row>
    <row r="8" spans="1:12" ht="15.65" x14ac:dyDescent="0.3">
      <c r="A8" s="2" t="s">
        <v>31</v>
      </c>
      <c r="B8" s="4"/>
      <c r="C8" s="56"/>
      <c r="D8" s="56"/>
      <c r="E8" s="56"/>
      <c r="F8" s="56"/>
      <c r="G8" s="56"/>
      <c r="H8" s="56"/>
      <c r="I8" s="4"/>
      <c r="J8" s="4"/>
      <c r="K8" s="34">
        <v>77</v>
      </c>
      <c r="L8" s="33">
        <v>65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H9" sqref="H9"/>
    </sheetView>
  </sheetViews>
  <sheetFormatPr defaultRowHeight="14.5" x14ac:dyDescent="0.35"/>
  <cols>
    <col min="1" max="1" width="15.453125" bestFit="1" customWidth="1"/>
    <col min="2" max="2" width="0" hidden="1" customWidth="1"/>
    <col min="9" max="10" width="0" hidden="1" customWidth="1"/>
    <col min="11" max="11" width="10.08984375" bestFit="1" customWidth="1"/>
    <col min="12" max="12" width="15.36328125" bestFit="1" customWidth="1"/>
  </cols>
  <sheetData>
    <row r="1" spans="1:12" ht="15.5" x14ac:dyDescent="0.35">
      <c r="A1" s="14" t="s">
        <v>18</v>
      </c>
      <c r="B1" s="14"/>
      <c r="C1" s="14"/>
      <c r="D1" s="1"/>
      <c r="E1" s="14"/>
      <c r="F1" s="14"/>
      <c r="G1" s="14"/>
      <c r="H1" s="14"/>
      <c r="I1" s="14"/>
      <c r="J1" s="14"/>
      <c r="K1" s="14"/>
    </row>
    <row r="2" spans="1:12" ht="15.65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5" t="s">
        <v>9</v>
      </c>
      <c r="L2" s="33" t="s">
        <v>24</v>
      </c>
    </row>
    <row r="3" spans="1:12" ht="15.65" x14ac:dyDescent="0.3">
      <c r="A3" s="2" t="s">
        <v>26</v>
      </c>
      <c r="B3" s="4"/>
      <c r="C3" s="4">
        <v>226</v>
      </c>
      <c r="D3" s="4">
        <v>267</v>
      </c>
      <c r="E3" s="4">
        <v>259</v>
      </c>
      <c r="F3" s="4">
        <v>263</v>
      </c>
      <c r="G3" s="4">
        <v>280</v>
      </c>
      <c r="H3" s="4">
        <v>297</v>
      </c>
      <c r="I3" s="4"/>
      <c r="J3" s="4"/>
      <c r="K3" s="34">
        <v>298</v>
      </c>
      <c r="L3" s="33">
        <v>253</v>
      </c>
    </row>
    <row r="4" spans="1:12" ht="15.65" x14ac:dyDescent="0.3">
      <c r="A4" s="2" t="s">
        <v>27</v>
      </c>
      <c r="B4" s="4"/>
      <c r="C4" s="4">
        <v>243</v>
      </c>
      <c r="D4" s="4">
        <v>296</v>
      </c>
      <c r="E4" s="4">
        <v>295</v>
      </c>
      <c r="F4" s="4">
        <v>284</v>
      </c>
      <c r="G4" s="4">
        <v>265</v>
      </c>
      <c r="H4" s="4">
        <v>298</v>
      </c>
      <c r="I4" s="4"/>
      <c r="J4" s="4"/>
      <c r="K4" s="34">
        <v>298</v>
      </c>
      <c r="L4" s="33">
        <v>253</v>
      </c>
    </row>
    <row r="5" spans="1:12" ht="15.65" x14ac:dyDescent="0.3">
      <c r="A5" s="2" t="s">
        <v>28</v>
      </c>
      <c r="B5" s="4"/>
      <c r="C5" s="4">
        <v>233</v>
      </c>
      <c r="D5" s="4">
        <v>174</v>
      </c>
      <c r="E5" s="4">
        <v>228</v>
      </c>
      <c r="F5" s="4">
        <v>282</v>
      </c>
      <c r="G5" s="4">
        <v>270</v>
      </c>
      <c r="H5" s="4">
        <v>291</v>
      </c>
      <c r="I5" s="4"/>
      <c r="J5" s="4"/>
      <c r="K5" s="34">
        <v>298</v>
      </c>
      <c r="L5" s="33">
        <v>253</v>
      </c>
    </row>
    <row r="6" spans="1:12" ht="15.65" x14ac:dyDescent="0.3">
      <c r="A6" s="2" t="s">
        <v>29</v>
      </c>
      <c r="B6" s="4"/>
      <c r="C6" s="4">
        <v>272</v>
      </c>
      <c r="D6" s="4">
        <v>298</v>
      </c>
      <c r="E6" s="4">
        <v>298</v>
      </c>
      <c r="F6" s="4">
        <v>294</v>
      </c>
      <c r="G6" s="4">
        <v>285</v>
      </c>
      <c r="H6" s="4">
        <v>298</v>
      </c>
      <c r="I6" s="4"/>
      <c r="J6" s="4"/>
      <c r="K6" s="34">
        <v>298</v>
      </c>
      <c r="L6" s="33">
        <v>253</v>
      </c>
    </row>
    <row r="7" spans="1:12" ht="15.65" x14ac:dyDescent="0.3">
      <c r="A7" s="2" t="s">
        <v>30</v>
      </c>
      <c r="B7" s="4"/>
      <c r="C7" s="4">
        <v>298</v>
      </c>
      <c r="D7" s="4">
        <v>298</v>
      </c>
      <c r="E7" s="4">
        <v>298</v>
      </c>
      <c r="F7" s="4">
        <v>298</v>
      </c>
      <c r="G7" s="4">
        <v>292</v>
      </c>
      <c r="H7" s="4">
        <v>298</v>
      </c>
      <c r="I7" s="4"/>
      <c r="J7" s="4"/>
      <c r="K7" s="34">
        <v>298</v>
      </c>
      <c r="L7" s="33">
        <v>253</v>
      </c>
    </row>
    <row r="8" spans="1:12" ht="15.65" x14ac:dyDescent="0.3">
      <c r="A8" s="2" t="s">
        <v>31</v>
      </c>
      <c r="B8" s="4"/>
      <c r="C8" s="4">
        <v>197</v>
      </c>
      <c r="D8" s="4">
        <v>235</v>
      </c>
      <c r="E8" s="4">
        <v>230</v>
      </c>
      <c r="F8" s="4">
        <v>216</v>
      </c>
      <c r="G8" s="4">
        <v>196</v>
      </c>
      <c r="H8" s="4">
        <v>198</v>
      </c>
      <c r="I8" s="4"/>
      <c r="J8" s="4"/>
      <c r="K8" s="34">
        <v>298</v>
      </c>
      <c r="L8" s="33">
        <v>253</v>
      </c>
    </row>
    <row r="9" spans="1:12" ht="15.65" x14ac:dyDescent="0.3">
      <c r="D9" s="46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4.5" x14ac:dyDescent="0.35"/>
  <cols>
    <col min="1" max="1" width="11.90625" bestFit="1" customWidth="1"/>
    <col min="2" max="2" width="0" style="6" hidden="1" customWidth="1"/>
    <col min="3" max="8" width="8.90625" style="6"/>
    <col min="9" max="10" width="0" style="6" hidden="1" customWidth="1"/>
    <col min="11" max="11" width="10.6328125" bestFit="1" customWidth="1"/>
    <col min="12" max="12" width="15.36328125" bestFit="1" customWidth="1"/>
    <col min="13" max="13" width="8.90625" style="3"/>
  </cols>
  <sheetData>
    <row r="1" spans="1:13" ht="15.5" x14ac:dyDescent="0.35">
      <c r="A1" s="14" t="s">
        <v>15</v>
      </c>
      <c r="D1" s="1"/>
    </row>
    <row r="2" spans="1:13" ht="15.65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36" t="s">
        <v>9</v>
      </c>
      <c r="L2" s="33" t="s">
        <v>24</v>
      </c>
      <c r="M2" s="31"/>
    </row>
    <row r="3" spans="1:13" ht="15.65" x14ac:dyDescent="0.3">
      <c r="A3" s="2" t="s">
        <v>26</v>
      </c>
      <c r="B3" s="8"/>
      <c r="C3" s="8">
        <v>86</v>
      </c>
      <c r="D3" s="8">
        <v>155</v>
      </c>
      <c r="E3" s="8">
        <v>155</v>
      </c>
      <c r="F3" s="8">
        <v>143</v>
      </c>
      <c r="G3" s="8">
        <v>153</v>
      </c>
      <c r="H3" s="8">
        <v>163</v>
      </c>
      <c r="I3" s="8"/>
      <c r="J3" s="9"/>
      <c r="K3" s="34">
        <v>191</v>
      </c>
      <c r="L3" s="33">
        <v>162</v>
      </c>
    </row>
    <row r="4" spans="1:13" ht="15.65" x14ac:dyDescent="0.3">
      <c r="A4" s="2" t="s">
        <v>27</v>
      </c>
      <c r="B4" s="8"/>
      <c r="C4" s="8">
        <v>141</v>
      </c>
      <c r="D4" s="8">
        <v>191</v>
      </c>
      <c r="E4" s="8">
        <v>181</v>
      </c>
      <c r="F4" s="8">
        <v>170</v>
      </c>
      <c r="G4" s="8">
        <v>148</v>
      </c>
      <c r="H4" s="8">
        <v>158</v>
      </c>
      <c r="I4" s="8"/>
      <c r="J4" s="9"/>
      <c r="K4" s="34">
        <v>191</v>
      </c>
      <c r="L4" s="33">
        <v>162</v>
      </c>
    </row>
    <row r="5" spans="1:13" ht="15.65" x14ac:dyDescent="0.3">
      <c r="A5" s="2" t="s">
        <v>28</v>
      </c>
      <c r="B5" s="8"/>
      <c r="C5" s="8">
        <v>101</v>
      </c>
      <c r="D5" s="8">
        <v>115</v>
      </c>
      <c r="E5" s="8">
        <v>173</v>
      </c>
      <c r="F5" s="8">
        <v>165</v>
      </c>
      <c r="G5" s="8">
        <v>171</v>
      </c>
      <c r="H5" s="8">
        <v>187</v>
      </c>
      <c r="I5" s="8"/>
      <c r="J5" s="9"/>
      <c r="K5" s="34">
        <v>191</v>
      </c>
      <c r="L5" s="33">
        <v>162</v>
      </c>
    </row>
    <row r="6" spans="1:13" ht="15.65" x14ac:dyDescent="0.3">
      <c r="A6" s="2" t="s">
        <v>29</v>
      </c>
      <c r="B6" s="8"/>
      <c r="C6" s="8">
        <v>155</v>
      </c>
      <c r="D6" s="8">
        <v>191</v>
      </c>
      <c r="E6" s="8">
        <v>188</v>
      </c>
      <c r="F6" s="8">
        <v>189</v>
      </c>
      <c r="G6" s="8">
        <v>169</v>
      </c>
      <c r="H6" s="8">
        <v>191</v>
      </c>
      <c r="I6" s="8"/>
      <c r="J6" s="8"/>
      <c r="K6" s="34">
        <v>191</v>
      </c>
      <c r="L6" s="33">
        <v>162</v>
      </c>
    </row>
    <row r="7" spans="1:13" ht="15.65" x14ac:dyDescent="0.3">
      <c r="A7" s="2" t="s">
        <v>30</v>
      </c>
      <c r="B7" s="8"/>
      <c r="C7" s="8">
        <v>189</v>
      </c>
      <c r="D7" s="8">
        <v>191</v>
      </c>
      <c r="E7" s="8">
        <v>191</v>
      </c>
      <c r="F7" s="8">
        <v>191</v>
      </c>
      <c r="G7" s="8">
        <v>187</v>
      </c>
      <c r="H7" s="8">
        <v>191</v>
      </c>
      <c r="I7" s="8"/>
      <c r="J7" s="9"/>
      <c r="K7" s="34">
        <v>191</v>
      </c>
      <c r="L7" s="33">
        <v>162</v>
      </c>
    </row>
    <row r="8" spans="1:13" ht="15.65" x14ac:dyDescent="0.3">
      <c r="A8" s="2" t="s">
        <v>31</v>
      </c>
      <c r="B8" s="8"/>
      <c r="C8" s="8">
        <v>159</v>
      </c>
      <c r="D8" s="8">
        <v>177</v>
      </c>
      <c r="E8" s="8">
        <v>191</v>
      </c>
      <c r="F8" s="8">
        <v>185</v>
      </c>
      <c r="G8" s="8">
        <v>176</v>
      </c>
      <c r="H8" s="8">
        <v>185</v>
      </c>
      <c r="I8" s="8"/>
      <c r="J8" s="9"/>
      <c r="K8" s="34">
        <v>191</v>
      </c>
      <c r="L8" s="33">
        <v>162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4.5" x14ac:dyDescent="0.35"/>
  <cols>
    <col min="1" max="1" width="15.453125" bestFit="1" customWidth="1"/>
    <col min="2" max="2" width="0" style="6" hidden="1" customWidth="1"/>
    <col min="3" max="8" width="8.90625" style="6"/>
    <col min="9" max="9" width="0" style="6" hidden="1" customWidth="1"/>
    <col min="10" max="10" width="0" hidden="1" customWidth="1"/>
    <col min="11" max="11" width="9.54296875" style="3" bestFit="1" customWidth="1"/>
    <col min="12" max="12" width="15.36328125" bestFit="1" customWidth="1"/>
    <col min="13" max="13" width="8.453125" customWidth="1"/>
  </cols>
  <sheetData>
    <row r="1" spans="1:13" ht="15.5" x14ac:dyDescent="0.35">
      <c r="A1" s="14" t="s">
        <v>23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3" ht="15.65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3" t="s">
        <v>9</v>
      </c>
      <c r="L2" s="33" t="s">
        <v>24</v>
      </c>
      <c r="M2" s="31"/>
    </row>
    <row r="3" spans="1:13" ht="15.65" x14ac:dyDescent="0.3">
      <c r="A3" s="2" t="s">
        <v>26</v>
      </c>
      <c r="B3" s="8"/>
      <c r="C3" s="8">
        <v>143</v>
      </c>
      <c r="D3" s="8">
        <v>144</v>
      </c>
      <c r="E3" s="8">
        <v>142</v>
      </c>
      <c r="F3" s="8">
        <v>142</v>
      </c>
      <c r="G3" s="8">
        <v>139</v>
      </c>
      <c r="H3" s="8">
        <v>131</v>
      </c>
      <c r="I3" s="8"/>
      <c r="J3" s="4"/>
      <c r="K3" s="34">
        <v>144</v>
      </c>
      <c r="L3" s="33">
        <v>122</v>
      </c>
      <c r="M3" s="3"/>
    </row>
    <row r="4" spans="1:13" ht="15.65" x14ac:dyDescent="0.3">
      <c r="A4" s="2" t="s">
        <v>27</v>
      </c>
      <c r="B4" s="8"/>
      <c r="C4" s="8">
        <v>143</v>
      </c>
      <c r="D4" s="8">
        <v>143</v>
      </c>
      <c r="E4" s="8">
        <v>144</v>
      </c>
      <c r="F4" s="8">
        <v>134</v>
      </c>
      <c r="G4" s="8">
        <v>123</v>
      </c>
      <c r="H4" s="8">
        <v>112</v>
      </c>
      <c r="I4" s="8"/>
      <c r="J4" s="4"/>
      <c r="K4" s="34">
        <v>144</v>
      </c>
      <c r="L4" s="33">
        <v>122</v>
      </c>
      <c r="M4" s="3"/>
    </row>
    <row r="5" spans="1:13" ht="15.65" x14ac:dyDescent="0.3">
      <c r="A5" s="2" t="s">
        <v>28</v>
      </c>
      <c r="B5" s="8"/>
      <c r="C5" s="8">
        <v>144</v>
      </c>
      <c r="D5" s="8">
        <v>144</v>
      </c>
      <c r="E5" s="8">
        <v>144</v>
      </c>
      <c r="F5" s="8">
        <v>136</v>
      </c>
      <c r="G5" s="8">
        <v>132</v>
      </c>
      <c r="H5" s="8">
        <v>120</v>
      </c>
      <c r="I5" s="8"/>
      <c r="J5" s="4"/>
      <c r="K5" s="34">
        <v>144</v>
      </c>
      <c r="L5" s="33">
        <v>122</v>
      </c>
      <c r="M5" s="3"/>
    </row>
    <row r="6" spans="1:13" ht="15.65" x14ac:dyDescent="0.3">
      <c r="A6" s="2" t="s">
        <v>29</v>
      </c>
      <c r="B6" s="8"/>
      <c r="C6" s="8">
        <v>144</v>
      </c>
      <c r="D6" s="8">
        <v>144</v>
      </c>
      <c r="E6" s="8">
        <v>144</v>
      </c>
      <c r="F6" s="8">
        <v>144</v>
      </c>
      <c r="G6" s="8">
        <v>143</v>
      </c>
      <c r="H6" s="8">
        <v>129</v>
      </c>
      <c r="I6" s="8"/>
      <c r="J6" s="4"/>
      <c r="K6" s="34">
        <v>144</v>
      </c>
      <c r="L6" s="33">
        <v>122</v>
      </c>
      <c r="M6" s="3"/>
    </row>
    <row r="7" spans="1:13" ht="15.65" x14ac:dyDescent="0.3">
      <c r="A7" s="2" t="s">
        <v>30</v>
      </c>
      <c r="B7" s="8"/>
      <c r="C7" s="8">
        <v>143</v>
      </c>
      <c r="D7" s="8">
        <v>144</v>
      </c>
      <c r="E7" s="30">
        <v>144</v>
      </c>
      <c r="F7" s="30">
        <v>143</v>
      </c>
      <c r="G7" s="8">
        <v>137</v>
      </c>
      <c r="H7" s="8">
        <v>118</v>
      </c>
      <c r="I7" s="8"/>
      <c r="J7" s="4"/>
      <c r="K7" s="34">
        <v>144</v>
      </c>
      <c r="L7" s="33">
        <v>122</v>
      </c>
      <c r="M7" s="3"/>
    </row>
    <row r="8" spans="1:13" ht="15.65" x14ac:dyDescent="0.3">
      <c r="A8" s="2" t="s">
        <v>31</v>
      </c>
      <c r="B8" s="8"/>
      <c r="C8" s="8">
        <v>97</v>
      </c>
      <c r="D8" s="8">
        <v>102</v>
      </c>
      <c r="E8" s="8">
        <v>104</v>
      </c>
      <c r="F8" s="8">
        <v>105</v>
      </c>
      <c r="G8" s="8">
        <v>137</v>
      </c>
      <c r="H8" s="8">
        <v>136</v>
      </c>
      <c r="I8" s="8"/>
      <c r="J8" s="4"/>
      <c r="K8" s="34">
        <v>144</v>
      </c>
      <c r="L8" s="33">
        <v>122</v>
      </c>
      <c r="M8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8" sqref="H8"/>
    </sheetView>
  </sheetViews>
  <sheetFormatPr defaultRowHeight="14.5" x14ac:dyDescent="0.35"/>
  <cols>
    <col min="1" max="1" width="12.90625" bestFit="1" customWidth="1"/>
    <col min="2" max="2" width="0" style="6" hidden="1" customWidth="1"/>
    <col min="3" max="8" width="8.90625" style="6"/>
    <col min="9" max="9" width="0" style="6" hidden="1" customWidth="1"/>
    <col min="10" max="10" width="0" hidden="1" customWidth="1"/>
    <col min="11" max="11" width="9.54296875" style="3" bestFit="1" customWidth="1"/>
    <col min="12" max="12" width="15.36328125" bestFit="1" customWidth="1"/>
  </cols>
  <sheetData>
    <row r="1" spans="1:12" ht="15.5" x14ac:dyDescent="0.35">
      <c r="A1" s="14" t="s">
        <v>13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2" ht="15.65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3" t="s">
        <v>9</v>
      </c>
      <c r="L2" s="33" t="s">
        <v>24</v>
      </c>
    </row>
    <row r="3" spans="1:12" ht="15.65" x14ac:dyDescent="0.3">
      <c r="A3" s="2" t="s">
        <v>26</v>
      </c>
      <c r="B3" s="8"/>
      <c r="C3" s="30">
        <v>182</v>
      </c>
      <c r="D3" s="30">
        <v>208</v>
      </c>
      <c r="E3" s="30">
        <v>207</v>
      </c>
      <c r="F3" s="30">
        <v>198</v>
      </c>
      <c r="G3" s="30">
        <v>184</v>
      </c>
      <c r="H3" s="30">
        <v>152</v>
      </c>
      <c r="I3" s="8"/>
      <c r="J3" s="4"/>
      <c r="K3" s="34">
        <v>233</v>
      </c>
      <c r="L3" s="33">
        <v>198</v>
      </c>
    </row>
    <row r="4" spans="1:12" ht="15.65" x14ac:dyDescent="0.3">
      <c r="A4" s="2" t="s">
        <v>27</v>
      </c>
      <c r="B4" s="8"/>
      <c r="C4" s="30">
        <v>214</v>
      </c>
      <c r="D4" s="30">
        <v>223</v>
      </c>
      <c r="E4" s="30">
        <v>205</v>
      </c>
      <c r="F4" s="30">
        <v>207</v>
      </c>
      <c r="G4" s="30">
        <v>196</v>
      </c>
      <c r="H4" s="30">
        <v>179</v>
      </c>
      <c r="I4" s="8"/>
      <c r="J4" s="4"/>
      <c r="K4" s="34">
        <v>233</v>
      </c>
      <c r="L4" s="33">
        <v>198</v>
      </c>
    </row>
    <row r="5" spans="1:12" ht="15.65" x14ac:dyDescent="0.3">
      <c r="A5" s="2" t="s">
        <v>28</v>
      </c>
      <c r="B5" s="8"/>
      <c r="C5" s="30">
        <v>161</v>
      </c>
      <c r="D5" s="30">
        <v>182</v>
      </c>
      <c r="E5" s="30">
        <v>210</v>
      </c>
      <c r="F5" s="30">
        <v>205</v>
      </c>
      <c r="G5" s="30">
        <v>205</v>
      </c>
      <c r="H5" s="30">
        <v>187</v>
      </c>
      <c r="I5" s="8"/>
      <c r="J5" s="4"/>
      <c r="K5" s="34">
        <v>233</v>
      </c>
      <c r="L5" s="33">
        <v>198</v>
      </c>
    </row>
    <row r="6" spans="1:12" ht="15.65" x14ac:dyDescent="0.3">
      <c r="A6" s="2" t="s">
        <v>29</v>
      </c>
      <c r="B6" s="8"/>
      <c r="C6" s="30">
        <v>211</v>
      </c>
      <c r="D6" s="30">
        <v>225</v>
      </c>
      <c r="E6" s="30">
        <v>227</v>
      </c>
      <c r="F6" s="30">
        <v>232</v>
      </c>
      <c r="G6" s="30">
        <v>223</v>
      </c>
      <c r="H6" s="30">
        <v>167</v>
      </c>
      <c r="I6" s="8"/>
      <c r="J6" s="4"/>
      <c r="K6" s="34">
        <v>233</v>
      </c>
      <c r="L6" s="33">
        <v>198</v>
      </c>
    </row>
    <row r="7" spans="1:12" ht="15.65" x14ac:dyDescent="0.3">
      <c r="A7" s="2" t="s">
        <v>30</v>
      </c>
      <c r="B7" s="8"/>
      <c r="C7" s="30">
        <v>233</v>
      </c>
      <c r="D7" s="30">
        <v>233</v>
      </c>
      <c r="E7" s="30">
        <v>228</v>
      </c>
      <c r="F7" s="30">
        <v>222</v>
      </c>
      <c r="G7" s="30">
        <v>211</v>
      </c>
      <c r="H7" s="30">
        <v>180</v>
      </c>
      <c r="I7" s="8"/>
      <c r="J7" s="4"/>
      <c r="K7" s="34">
        <v>233</v>
      </c>
      <c r="L7" s="33">
        <v>198</v>
      </c>
    </row>
    <row r="8" spans="1:12" ht="15.65" x14ac:dyDescent="0.3">
      <c r="A8" s="2" t="s">
        <v>31</v>
      </c>
      <c r="B8" s="8"/>
      <c r="C8" s="30">
        <v>100</v>
      </c>
      <c r="D8" s="30">
        <v>122</v>
      </c>
      <c r="E8" s="30">
        <v>148</v>
      </c>
      <c r="F8" s="30">
        <v>137</v>
      </c>
      <c r="G8" s="30">
        <v>101</v>
      </c>
      <c r="H8" s="30">
        <v>85</v>
      </c>
      <c r="I8" s="8"/>
      <c r="J8" s="4"/>
      <c r="K8" s="34">
        <v>233</v>
      </c>
      <c r="L8" s="33">
        <v>198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ColWidth="8.90625" defaultRowHeight="15.5" x14ac:dyDescent="0.35"/>
  <cols>
    <col min="1" max="1" width="11.90625" style="1" bestFit="1" customWidth="1"/>
    <col min="2" max="2" width="0" style="22" hidden="1" customWidth="1"/>
    <col min="3" max="8" width="8.90625" style="1"/>
    <col min="9" max="10" width="0" style="1" hidden="1" customWidth="1"/>
    <col min="11" max="11" width="9.54296875" style="5" bestFit="1" customWidth="1"/>
    <col min="12" max="12" width="14.6328125" style="1" bestFit="1" customWidth="1"/>
    <col min="13" max="16384" width="8.90625" style="1"/>
  </cols>
  <sheetData>
    <row r="1" spans="1:12" ht="15" x14ac:dyDescent="0.25">
      <c r="A1" s="1" t="s">
        <v>17</v>
      </c>
    </row>
    <row r="2" spans="1:12" ht="15.65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7" t="s">
        <v>9</v>
      </c>
      <c r="L2" s="37" t="s">
        <v>24</v>
      </c>
    </row>
    <row r="3" spans="1:12" ht="15.65" x14ac:dyDescent="0.3">
      <c r="A3" s="2" t="s">
        <v>26</v>
      </c>
      <c r="B3" s="8"/>
      <c r="C3" s="30">
        <v>97</v>
      </c>
      <c r="D3" s="30">
        <v>97</v>
      </c>
      <c r="E3" s="30">
        <v>97</v>
      </c>
      <c r="F3" s="30">
        <v>96</v>
      </c>
      <c r="G3" s="30">
        <v>97</v>
      </c>
      <c r="H3" s="30">
        <v>87</v>
      </c>
      <c r="I3" s="4"/>
      <c r="J3" s="4"/>
      <c r="K3" s="33">
        <v>97</v>
      </c>
      <c r="L3" s="37">
        <v>82</v>
      </c>
    </row>
    <row r="4" spans="1:12" ht="15.65" x14ac:dyDescent="0.3">
      <c r="A4" s="2" t="s">
        <v>27</v>
      </c>
      <c r="B4" s="8"/>
      <c r="C4" s="30">
        <v>97</v>
      </c>
      <c r="D4" s="30">
        <v>97</v>
      </c>
      <c r="E4" s="30">
        <v>97</v>
      </c>
      <c r="F4" s="30">
        <v>97</v>
      </c>
      <c r="G4" s="30">
        <v>97</v>
      </c>
      <c r="H4" s="30">
        <v>88</v>
      </c>
      <c r="I4" s="4"/>
      <c r="J4" s="4"/>
      <c r="K4" s="38">
        <v>97</v>
      </c>
      <c r="L4" s="37">
        <v>82</v>
      </c>
    </row>
    <row r="5" spans="1:12" ht="15.65" x14ac:dyDescent="0.3">
      <c r="A5" s="2" t="s">
        <v>28</v>
      </c>
      <c r="B5" s="8"/>
      <c r="C5" s="30">
        <v>97</v>
      </c>
      <c r="D5" s="30">
        <v>97</v>
      </c>
      <c r="E5" s="30">
        <v>97</v>
      </c>
      <c r="F5" s="30">
        <v>97</v>
      </c>
      <c r="G5" s="30">
        <v>95</v>
      </c>
      <c r="H5" s="30">
        <v>97</v>
      </c>
      <c r="I5" s="4"/>
      <c r="J5" s="4"/>
      <c r="K5" s="33">
        <v>97</v>
      </c>
      <c r="L5" s="37">
        <v>82</v>
      </c>
    </row>
    <row r="6" spans="1:12" ht="15.65" x14ac:dyDescent="0.3">
      <c r="A6" s="2" t="s">
        <v>29</v>
      </c>
      <c r="B6" s="8"/>
      <c r="C6" s="30">
        <v>97</v>
      </c>
      <c r="D6" s="30">
        <v>97</v>
      </c>
      <c r="E6" s="30">
        <v>97</v>
      </c>
      <c r="F6" s="30">
        <v>97</v>
      </c>
      <c r="G6" s="30">
        <v>97</v>
      </c>
      <c r="H6" s="30">
        <v>92</v>
      </c>
      <c r="I6" s="4"/>
      <c r="J6" s="4"/>
      <c r="K6" s="33">
        <v>97</v>
      </c>
      <c r="L6" s="37">
        <v>82</v>
      </c>
    </row>
    <row r="7" spans="1:12" ht="15.65" x14ac:dyDescent="0.3">
      <c r="A7" s="2" t="s">
        <v>30</v>
      </c>
      <c r="B7" s="8"/>
      <c r="C7" s="30">
        <v>96</v>
      </c>
      <c r="D7" s="30">
        <v>97</v>
      </c>
      <c r="E7" s="30">
        <v>97</v>
      </c>
      <c r="F7" s="30">
        <v>96</v>
      </c>
      <c r="G7" s="30">
        <v>97</v>
      </c>
      <c r="H7" s="30">
        <v>93</v>
      </c>
      <c r="I7" s="4"/>
      <c r="J7" s="4"/>
      <c r="K7" s="33">
        <v>97</v>
      </c>
      <c r="L7" s="37">
        <v>82</v>
      </c>
    </row>
    <row r="8" spans="1:12" ht="15.65" x14ac:dyDescent="0.3">
      <c r="A8" s="2" t="s">
        <v>31</v>
      </c>
      <c r="B8" s="8"/>
      <c r="C8" s="30">
        <v>42</v>
      </c>
      <c r="D8" s="30">
        <v>55</v>
      </c>
      <c r="E8" s="30">
        <v>68</v>
      </c>
      <c r="F8" s="30">
        <v>53</v>
      </c>
      <c r="G8" s="30">
        <v>32</v>
      </c>
      <c r="H8" s="30">
        <v>28</v>
      </c>
      <c r="I8" s="4"/>
      <c r="J8" s="4"/>
      <c r="K8" s="33">
        <v>97</v>
      </c>
      <c r="L8" s="37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opLeftCell="A19" workbookViewId="0">
      <selection activeCell="H87" sqref="H87"/>
    </sheetView>
  </sheetViews>
  <sheetFormatPr defaultColWidth="8.90625" defaultRowHeight="15.5" x14ac:dyDescent="0.35"/>
  <cols>
    <col min="1" max="1" width="19.90625" style="12" bestFit="1" customWidth="1"/>
    <col min="2" max="2" width="9.6328125" style="22" bestFit="1" customWidth="1"/>
    <col min="3" max="4" width="8.6328125" style="22" bestFit="1" customWidth="1"/>
    <col min="5" max="7" width="8.90625" style="22"/>
    <col min="8" max="8" width="18.54296875" style="23" bestFit="1" customWidth="1"/>
    <col min="9" max="16384" width="8.90625" style="23"/>
  </cols>
  <sheetData>
    <row r="1" spans="1:8" x14ac:dyDescent="0.25">
      <c r="A1" s="57"/>
      <c r="B1" s="57"/>
      <c r="C1" s="57"/>
      <c r="D1" s="57"/>
      <c r="E1" s="57"/>
      <c r="F1" s="57"/>
      <c r="G1" s="57"/>
    </row>
    <row r="2" spans="1:8" x14ac:dyDescent="0.25">
      <c r="A2" s="11">
        <v>43871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x14ac:dyDescent="0.2">
      <c r="A3" s="32" t="s">
        <v>16</v>
      </c>
      <c r="B3" s="39">
        <v>0</v>
      </c>
      <c r="C3" s="39">
        <v>3</v>
      </c>
      <c r="D3" s="8">
        <v>6</v>
      </c>
      <c r="E3" s="8">
        <v>31</v>
      </c>
      <c r="F3" s="8">
        <v>44</v>
      </c>
      <c r="G3" s="8">
        <v>31</v>
      </c>
      <c r="H3" s="41" t="s">
        <v>14</v>
      </c>
    </row>
    <row r="4" spans="1:8" x14ac:dyDescent="0.25">
      <c r="A4" s="32" t="s">
        <v>11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39">
        <v>5</v>
      </c>
      <c r="H4" s="24"/>
    </row>
    <row r="5" spans="1:8" x14ac:dyDescent="0.25">
      <c r="A5" s="32" t="s">
        <v>12</v>
      </c>
      <c r="B5" s="58"/>
      <c r="C5" s="59"/>
      <c r="D5" s="59"/>
      <c r="E5" s="59"/>
      <c r="F5" s="59"/>
      <c r="G5" s="60"/>
      <c r="H5" s="24"/>
    </row>
    <row r="6" spans="1:8" x14ac:dyDescent="0.25">
      <c r="A6" s="32" t="s">
        <v>18</v>
      </c>
      <c r="B6" s="8">
        <v>72</v>
      </c>
      <c r="C6" s="8">
        <v>31</v>
      </c>
      <c r="D6" s="8">
        <v>39</v>
      </c>
      <c r="E6" s="8">
        <v>35</v>
      </c>
      <c r="F6" s="8">
        <v>18</v>
      </c>
      <c r="G6" s="39">
        <v>1</v>
      </c>
      <c r="H6" s="24"/>
    </row>
    <row r="7" spans="1:8" x14ac:dyDescent="0.2">
      <c r="A7" s="32" t="s">
        <v>15</v>
      </c>
      <c r="B7" s="8">
        <v>105</v>
      </c>
      <c r="C7" s="8">
        <v>36</v>
      </c>
      <c r="D7" s="8">
        <v>36</v>
      </c>
      <c r="E7" s="8">
        <v>48</v>
      </c>
      <c r="F7" s="8">
        <v>38</v>
      </c>
      <c r="G7" s="8">
        <v>28</v>
      </c>
      <c r="H7" s="24"/>
    </row>
    <row r="8" spans="1:8" x14ac:dyDescent="0.2">
      <c r="A8" s="32" t="s">
        <v>23</v>
      </c>
      <c r="B8" s="39">
        <v>1</v>
      </c>
      <c r="C8" s="39">
        <v>0</v>
      </c>
      <c r="D8" s="39">
        <v>2</v>
      </c>
      <c r="E8" s="39">
        <v>2</v>
      </c>
      <c r="F8" s="39">
        <v>5</v>
      </c>
      <c r="G8" s="8">
        <v>13</v>
      </c>
      <c r="H8" s="24"/>
    </row>
    <row r="9" spans="1:8" x14ac:dyDescent="0.2">
      <c r="A9" s="32" t="s">
        <v>13</v>
      </c>
      <c r="B9" s="8">
        <v>51</v>
      </c>
      <c r="C9" s="8">
        <v>25</v>
      </c>
      <c r="D9" s="8">
        <v>26</v>
      </c>
      <c r="E9" s="8">
        <v>35</v>
      </c>
      <c r="F9" s="8">
        <v>49</v>
      </c>
      <c r="G9" s="8">
        <v>81</v>
      </c>
      <c r="H9" s="24"/>
    </row>
    <row r="10" spans="1:8" x14ac:dyDescent="0.2">
      <c r="A10" s="32" t="s">
        <v>17</v>
      </c>
      <c r="B10" s="39">
        <v>0</v>
      </c>
      <c r="C10" s="39">
        <v>0</v>
      </c>
      <c r="D10" s="39">
        <v>0</v>
      </c>
      <c r="E10" s="39">
        <v>1</v>
      </c>
      <c r="F10" s="39">
        <v>0</v>
      </c>
      <c r="G10" s="8">
        <v>10</v>
      </c>
      <c r="H10" s="24"/>
    </row>
    <row r="11" spans="1:8" x14ac:dyDescent="0.2">
      <c r="A11" s="19">
        <v>1312</v>
      </c>
      <c r="B11" s="7">
        <f>SUM(B3:B10)</f>
        <v>229</v>
      </c>
      <c r="C11" s="7">
        <f t="shared" ref="C11:G11" si="0">SUM(C3:C10)</f>
        <v>95</v>
      </c>
      <c r="D11" s="7">
        <f t="shared" si="0"/>
        <v>109</v>
      </c>
      <c r="E11" s="7">
        <f t="shared" si="0"/>
        <v>152</v>
      </c>
      <c r="F11" s="7">
        <f t="shared" si="0"/>
        <v>154</v>
      </c>
      <c r="G11" s="7">
        <f t="shared" si="0"/>
        <v>169</v>
      </c>
      <c r="H11" s="24"/>
    </row>
    <row r="12" spans="1:8" x14ac:dyDescent="0.2">
      <c r="A12" s="20" t="s">
        <v>20</v>
      </c>
      <c r="B12" s="51">
        <f>B4+B8+B9+B10</f>
        <v>52</v>
      </c>
      <c r="C12" s="42">
        <f t="shared" ref="C12:G12" si="1">C4+C5+C8+C9+C10</f>
        <v>25</v>
      </c>
      <c r="D12" s="42">
        <f t="shared" si="1"/>
        <v>28</v>
      </c>
      <c r="E12" s="42">
        <f t="shared" si="1"/>
        <v>38</v>
      </c>
      <c r="F12" s="51">
        <f t="shared" si="1"/>
        <v>54</v>
      </c>
      <c r="G12" s="51">
        <f t="shared" si="1"/>
        <v>109</v>
      </c>
      <c r="H12" s="41" t="s">
        <v>21</v>
      </c>
    </row>
    <row r="13" spans="1:8" x14ac:dyDescent="0.2">
      <c r="A13" s="20"/>
      <c r="B13" s="52">
        <f t="shared" ref="B13:G13" si="2">B12/701</f>
        <v>7.4179743223965769E-2</v>
      </c>
      <c r="C13" s="43">
        <f t="shared" si="2"/>
        <v>3.566333808844508E-2</v>
      </c>
      <c r="D13" s="43">
        <f t="shared" si="2"/>
        <v>3.9942938659058486E-2</v>
      </c>
      <c r="E13" s="43">
        <f t="shared" si="2"/>
        <v>5.4208273894436519E-2</v>
      </c>
      <c r="F13" s="52">
        <f t="shared" si="2"/>
        <v>7.7032810271041363E-2</v>
      </c>
      <c r="G13" s="52">
        <f t="shared" si="2"/>
        <v>0.15549215406562053</v>
      </c>
      <c r="H13" s="24"/>
    </row>
    <row r="14" spans="1:8" x14ac:dyDescent="0.2">
      <c r="A14" s="19" t="s">
        <v>19</v>
      </c>
      <c r="B14" s="7">
        <f>B3+B6+B7</f>
        <v>177</v>
      </c>
      <c r="C14" s="7">
        <f t="shared" ref="C14:G14" si="3">C3+C6+C7</f>
        <v>70</v>
      </c>
      <c r="D14" s="7">
        <f t="shared" si="3"/>
        <v>81</v>
      </c>
      <c r="E14" s="7">
        <f t="shared" si="3"/>
        <v>114</v>
      </c>
      <c r="F14" s="7">
        <f t="shared" si="3"/>
        <v>100</v>
      </c>
      <c r="G14" s="7">
        <f t="shared" si="3"/>
        <v>60</v>
      </c>
      <c r="H14" s="24"/>
    </row>
    <row r="15" spans="1:8" x14ac:dyDescent="0.25">
      <c r="A15" s="19"/>
      <c r="B15" s="53">
        <f t="shared" ref="B15:G15" si="4">B14/611</f>
        <v>0.28968903436988541</v>
      </c>
      <c r="C15" s="53">
        <f t="shared" si="4"/>
        <v>0.11456628477905073</v>
      </c>
      <c r="D15" s="53">
        <f t="shared" si="4"/>
        <v>0.132569558101473</v>
      </c>
      <c r="E15" s="53">
        <f t="shared" si="4"/>
        <v>0.18657937806873978</v>
      </c>
      <c r="F15" s="53">
        <f t="shared" si="4"/>
        <v>0.16366612111292964</v>
      </c>
      <c r="G15" s="53">
        <f t="shared" si="4"/>
        <v>9.8199672667757767E-2</v>
      </c>
      <c r="H15" s="24"/>
    </row>
    <row r="16" spans="1:8" x14ac:dyDescent="0.25">
      <c r="A16" s="25"/>
      <c r="B16" s="26"/>
      <c r="C16" s="26"/>
      <c r="D16" s="26"/>
      <c r="E16" s="26"/>
      <c r="F16" s="26"/>
      <c r="G16" s="26"/>
    </row>
    <row r="17" spans="1:8" x14ac:dyDescent="0.25">
      <c r="A17" s="11">
        <v>43872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32" t="s">
        <v>16</v>
      </c>
      <c r="B18" s="39">
        <v>0</v>
      </c>
      <c r="C18" s="39">
        <v>1</v>
      </c>
      <c r="D18" s="8">
        <v>7</v>
      </c>
      <c r="E18" s="8">
        <v>15</v>
      </c>
      <c r="F18" s="8">
        <v>35</v>
      </c>
      <c r="G18" s="8">
        <v>26</v>
      </c>
    </row>
    <row r="19" spans="1:8" x14ac:dyDescent="0.25">
      <c r="A19" s="32" t="s">
        <v>11</v>
      </c>
      <c r="B19" s="39">
        <v>0</v>
      </c>
      <c r="C19" s="39">
        <v>0</v>
      </c>
      <c r="D19" s="39">
        <v>2</v>
      </c>
      <c r="E19" s="39">
        <v>0</v>
      </c>
      <c r="F19" s="39">
        <v>2</v>
      </c>
      <c r="G19" s="39">
        <v>5</v>
      </c>
    </row>
    <row r="20" spans="1:8" x14ac:dyDescent="0.25">
      <c r="A20" s="32" t="s">
        <v>12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8" x14ac:dyDescent="0.25">
      <c r="A21" s="32" t="s">
        <v>18</v>
      </c>
      <c r="B21" s="8">
        <v>55</v>
      </c>
      <c r="C21" s="39">
        <v>2</v>
      </c>
      <c r="D21" s="39">
        <v>3</v>
      </c>
      <c r="E21" s="8">
        <v>14</v>
      </c>
      <c r="F21" s="8">
        <v>33</v>
      </c>
      <c r="G21" s="39">
        <v>0</v>
      </c>
    </row>
    <row r="22" spans="1:8" x14ac:dyDescent="0.25">
      <c r="A22" s="32" t="s">
        <v>15</v>
      </c>
      <c r="B22" s="8">
        <v>50</v>
      </c>
      <c r="C22" s="39">
        <v>0</v>
      </c>
      <c r="D22" s="8">
        <v>10</v>
      </c>
      <c r="E22" s="8">
        <v>21</v>
      </c>
      <c r="F22" s="8">
        <v>43</v>
      </c>
      <c r="G22" s="8">
        <v>33</v>
      </c>
    </row>
    <row r="23" spans="1:8" x14ac:dyDescent="0.25">
      <c r="A23" s="32" t="s">
        <v>23</v>
      </c>
      <c r="B23" s="39">
        <v>1</v>
      </c>
      <c r="C23" s="39">
        <v>1</v>
      </c>
      <c r="D23" s="39">
        <v>0</v>
      </c>
      <c r="E23" s="8">
        <v>10</v>
      </c>
      <c r="F23" s="8">
        <v>21</v>
      </c>
      <c r="G23" s="8">
        <v>32</v>
      </c>
      <c r="H23" s="24"/>
    </row>
    <row r="24" spans="1:8" x14ac:dyDescent="0.25">
      <c r="A24" s="32" t="s">
        <v>13</v>
      </c>
      <c r="B24" s="8">
        <v>19</v>
      </c>
      <c r="C24" s="8">
        <v>10</v>
      </c>
      <c r="D24" s="8">
        <v>28</v>
      </c>
      <c r="E24" s="8">
        <v>26</v>
      </c>
      <c r="F24" s="8">
        <v>37</v>
      </c>
      <c r="G24" s="8">
        <v>54</v>
      </c>
    </row>
    <row r="25" spans="1:8" x14ac:dyDescent="0.25">
      <c r="A25" s="3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8">
        <v>9</v>
      </c>
    </row>
    <row r="26" spans="1:8" x14ac:dyDescent="0.25">
      <c r="A26" s="19"/>
      <c r="B26" s="7">
        <f t="shared" ref="B26:G26" si="5">SUM(B18:B25)</f>
        <v>125</v>
      </c>
      <c r="C26" s="7">
        <f t="shared" si="5"/>
        <v>14</v>
      </c>
      <c r="D26" s="7">
        <f t="shared" si="5"/>
        <v>50</v>
      </c>
      <c r="E26" s="7">
        <f t="shared" si="5"/>
        <v>86</v>
      </c>
      <c r="F26" s="7">
        <f t="shared" si="5"/>
        <v>171</v>
      </c>
      <c r="G26" s="7">
        <f t="shared" si="5"/>
        <v>159</v>
      </c>
    </row>
    <row r="27" spans="1:8" x14ac:dyDescent="0.25">
      <c r="A27" s="20" t="s">
        <v>20</v>
      </c>
      <c r="B27" s="42">
        <f>B19+B20+B23+B24+B25</f>
        <v>20</v>
      </c>
      <c r="C27" s="42">
        <f t="shared" ref="C27:G27" si="6">C19+C20+C23+C24+C25</f>
        <v>11</v>
      </c>
      <c r="D27" s="42">
        <f t="shared" si="6"/>
        <v>30</v>
      </c>
      <c r="E27" s="42">
        <f t="shared" si="6"/>
        <v>36</v>
      </c>
      <c r="F27" s="51">
        <f t="shared" si="6"/>
        <v>60</v>
      </c>
      <c r="G27" s="51">
        <f t="shared" si="6"/>
        <v>100</v>
      </c>
      <c r="H27" s="24"/>
    </row>
    <row r="28" spans="1:8" x14ac:dyDescent="0.25">
      <c r="A28" s="20">
        <v>701</v>
      </c>
      <c r="B28" s="43">
        <f>B27/701</f>
        <v>2.8530670470756064E-2</v>
      </c>
      <c r="C28" s="43">
        <f t="shared" ref="C28:G28" si="7">C27/$A$28</f>
        <v>1.5691868758915834E-2</v>
      </c>
      <c r="D28" s="43">
        <f t="shared" si="7"/>
        <v>4.2796005706134094E-2</v>
      </c>
      <c r="E28" s="43">
        <f t="shared" si="7"/>
        <v>5.1355206847360911E-2</v>
      </c>
      <c r="F28" s="52">
        <f t="shared" si="7"/>
        <v>8.5592011412268187E-2</v>
      </c>
      <c r="G28" s="52">
        <f t="shared" si="7"/>
        <v>0.14265335235378032</v>
      </c>
      <c r="H28" s="24"/>
    </row>
    <row r="29" spans="1:8" x14ac:dyDescent="0.25">
      <c r="A29" s="19" t="s">
        <v>19</v>
      </c>
      <c r="B29" s="7">
        <f>SUM(B18+B21+B22)</f>
        <v>105</v>
      </c>
      <c r="C29" s="44">
        <f t="shared" ref="C29:G29" si="8">SUM(C18+C21+C22)</f>
        <v>3</v>
      </c>
      <c r="D29" s="44">
        <f t="shared" si="8"/>
        <v>20</v>
      </c>
      <c r="E29" s="7">
        <f t="shared" si="8"/>
        <v>50</v>
      </c>
      <c r="F29" s="7">
        <f t="shared" si="8"/>
        <v>111</v>
      </c>
      <c r="G29" s="7">
        <f t="shared" si="8"/>
        <v>59</v>
      </c>
    </row>
    <row r="30" spans="1:8" x14ac:dyDescent="0.25">
      <c r="A30" s="19"/>
      <c r="B30" s="53">
        <f t="shared" ref="B30:G30" si="9">B29/613</f>
        <v>0.17128874388254486</v>
      </c>
      <c r="C30" s="45">
        <f t="shared" si="9"/>
        <v>4.8939641109298528E-3</v>
      </c>
      <c r="D30" s="43">
        <f t="shared" si="9"/>
        <v>3.2626427406199018E-2</v>
      </c>
      <c r="E30" s="52">
        <f t="shared" si="9"/>
        <v>8.1566068515497553E-2</v>
      </c>
      <c r="F30" s="53">
        <f t="shared" si="9"/>
        <v>0.18107667210440456</v>
      </c>
      <c r="G30" s="53">
        <f t="shared" si="9"/>
        <v>9.6247960848287115E-2</v>
      </c>
    </row>
    <row r="31" spans="1:8" x14ac:dyDescent="0.25">
      <c r="A31" s="25"/>
      <c r="B31" s="26"/>
      <c r="C31" s="26"/>
      <c r="D31" s="27"/>
      <c r="E31" s="27"/>
      <c r="F31" s="26"/>
      <c r="G31" s="26"/>
    </row>
    <row r="32" spans="1:8" x14ac:dyDescent="0.25">
      <c r="A32" s="11">
        <v>43873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5">
      <c r="A33" s="13" t="s">
        <v>16</v>
      </c>
      <c r="B33" s="39">
        <v>0</v>
      </c>
      <c r="C33" s="39">
        <v>0</v>
      </c>
      <c r="D33" s="39">
        <v>3</v>
      </c>
      <c r="E33" s="39">
        <v>1</v>
      </c>
      <c r="F33" s="8">
        <v>27</v>
      </c>
      <c r="G33" s="8">
        <v>39</v>
      </c>
    </row>
    <row r="34" spans="1:8" x14ac:dyDescent="0.25">
      <c r="A34" s="13" t="s">
        <v>11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8">
        <v>7</v>
      </c>
    </row>
    <row r="35" spans="1:8" x14ac:dyDescent="0.25">
      <c r="A35" s="13" t="s">
        <v>12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8" x14ac:dyDescent="0.25">
      <c r="A36" s="13" t="s">
        <v>18</v>
      </c>
      <c r="B36" s="8">
        <v>65</v>
      </c>
      <c r="C36" s="8">
        <v>59</v>
      </c>
      <c r="D36" s="39">
        <v>5</v>
      </c>
      <c r="E36" s="8">
        <v>16</v>
      </c>
      <c r="F36" s="8">
        <v>28</v>
      </c>
      <c r="G36" s="8">
        <v>7</v>
      </c>
    </row>
    <row r="37" spans="1:8" x14ac:dyDescent="0.25">
      <c r="A37" s="13" t="s">
        <v>15</v>
      </c>
      <c r="B37" s="8">
        <v>90</v>
      </c>
      <c r="C37" s="8">
        <v>76</v>
      </c>
      <c r="D37" s="8">
        <v>18</v>
      </c>
      <c r="E37" s="8">
        <v>26</v>
      </c>
      <c r="F37" s="8">
        <v>20</v>
      </c>
      <c r="G37" s="39">
        <v>4</v>
      </c>
    </row>
    <row r="38" spans="1:8" x14ac:dyDescent="0.25">
      <c r="A38" s="32" t="s">
        <v>23</v>
      </c>
      <c r="B38" s="39">
        <v>0</v>
      </c>
      <c r="C38" s="39">
        <v>0</v>
      </c>
      <c r="D38" s="39">
        <v>0</v>
      </c>
      <c r="E38" s="8">
        <v>8</v>
      </c>
      <c r="F38" s="8">
        <v>12</v>
      </c>
      <c r="G38" s="8">
        <v>24</v>
      </c>
      <c r="H38" s="24"/>
    </row>
    <row r="39" spans="1:8" x14ac:dyDescent="0.25">
      <c r="A39" s="13" t="s">
        <v>13</v>
      </c>
      <c r="B39" s="8">
        <v>72</v>
      </c>
      <c r="C39" s="8">
        <v>51</v>
      </c>
      <c r="D39" s="8">
        <v>23</v>
      </c>
      <c r="E39" s="8">
        <v>28</v>
      </c>
      <c r="F39" s="8">
        <v>28</v>
      </c>
      <c r="G39" s="8">
        <v>46</v>
      </c>
    </row>
    <row r="40" spans="1:8" x14ac:dyDescent="0.25">
      <c r="A40" s="13" t="s">
        <v>17</v>
      </c>
      <c r="B40" s="39">
        <v>0</v>
      </c>
      <c r="C40" s="39">
        <v>0</v>
      </c>
      <c r="D40" s="39">
        <v>0</v>
      </c>
      <c r="E40" s="39">
        <v>0</v>
      </c>
      <c r="F40" s="39">
        <v>2</v>
      </c>
      <c r="G40" s="39">
        <v>0</v>
      </c>
    </row>
    <row r="41" spans="1:8" x14ac:dyDescent="0.25">
      <c r="A41" s="16"/>
      <c r="B41" s="49">
        <f t="shared" ref="B41:G41" si="10">SUM(B33:B40)</f>
        <v>227</v>
      </c>
      <c r="C41" s="49">
        <f t="shared" si="10"/>
        <v>186</v>
      </c>
      <c r="D41" s="49">
        <f t="shared" si="10"/>
        <v>49</v>
      </c>
      <c r="E41" s="49">
        <f t="shared" si="10"/>
        <v>79</v>
      </c>
      <c r="F41" s="49">
        <f t="shared" si="10"/>
        <v>117</v>
      </c>
      <c r="G41" s="49">
        <f t="shared" si="10"/>
        <v>127</v>
      </c>
    </row>
    <row r="42" spans="1:8" x14ac:dyDescent="0.25">
      <c r="A42" s="20" t="s">
        <v>20</v>
      </c>
      <c r="B42" s="51">
        <f>B34+B35+B38+B39+B40</f>
        <v>72</v>
      </c>
      <c r="C42" s="51">
        <f t="shared" ref="C42:G42" si="11">C34+C35+C38+C39+C40</f>
        <v>51</v>
      </c>
      <c r="D42" s="42">
        <f t="shared" si="11"/>
        <v>23</v>
      </c>
      <c r="E42" s="42">
        <f t="shared" si="11"/>
        <v>36</v>
      </c>
      <c r="F42" s="51">
        <f t="shared" si="11"/>
        <v>42</v>
      </c>
      <c r="G42" s="51">
        <f t="shared" si="11"/>
        <v>77</v>
      </c>
    </row>
    <row r="43" spans="1:8" x14ac:dyDescent="0.25">
      <c r="A43" s="20">
        <v>701</v>
      </c>
      <c r="B43" s="52">
        <f>B42/701</f>
        <v>0.10271041369472182</v>
      </c>
      <c r="C43" s="52">
        <f t="shared" ref="C43:G43" si="12">C42/701</f>
        <v>7.2753209700427965E-2</v>
      </c>
      <c r="D43" s="43">
        <f t="shared" si="12"/>
        <v>3.2810271041369472E-2</v>
      </c>
      <c r="E43" s="43">
        <f t="shared" si="12"/>
        <v>5.1355206847360911E-2</v>
      </c>
      <c r="F43" s="52">
        <f t="shared" si="12"/>
        <v>5.9914407988587728E-2</v>
      </c>
      <c r="G43" s="52">
        <f t="shared" si="12"/>
        <v>0.10984308131241084</v>
      </c>
    </row>
    <row r="44" spans="1:8" x14ac:dyDescent="0.25">
      <c r="A44" s="12" t="s">
        <v>19</v>
      </c>
      <c r="B44" s="7">
        <f>SUM(B33+B36+B37)</f>
        <v>155</v>
      </c>
      <c r="C44" s="7">
        <f t="shared" ref="C44:G44" si="13">SUM(C33+C36+C37)</f>
        <v>135</v>
      </c>
      <c r="D44" s="44">
        <f t="shared" si="13"/>
        <v>26</v>
      </c>
      <c r="E44" s="7">
        <f t="shared" si="13"/>
        <v>43</v>
      </c>
      <c r="F44" s="7">
        <f t="shared" si="13"/>
        <v>75</v>
      </c>
      <c r="G44" s="7">
        <f t="shared" si="13"/>
        <v>50</v>
      </c>
    </row>
    <row r="45" spans="1:8" x14ac:dyDescent="0.25">
      <c r="B45" s="53">
        <f>B44/611</f>
        <v>0.25368248772504093</v>
      </c>
      <c r="C45" s="53">
        <f t="shared" ref="C45:G45" si="14">C44/611</f>
        <v>0.220949263502455</v>
      </c>
      <c r="D45" s="45">
        <f t="shared" si="14"/>
        <v>4.2553191489361701E-2</v>
      </c>
      <c r="E45" s="53">
        <f t="shared" si="14"/>
        <v>7.0376432078559745E-2</v>
      </c>
      <c r="F45" s="53">
        <f t="shared" si="14"/>
        <v>0.12274959083469722</v>
      </c>
      <c r="G45" s="53">
        <f t="shared" si="14"/>
        <v>8.1833060556464818E-2</v>
      </c>
    </row>
    <row r="46" spans="1:8" x14ac:dyDescent="0.2">
      <c r="A46" s="25"/>
      <c r="B46" s="28"/>
      <c r="C46" s="28"/>
      <c r="D46" s="28"/>
      <c r="E46" s="28"/>
      <c r="F46" s="28"/>
      <c r="G46" s="28"/>
    </row>
    <row r="47" spans="1:8" x14ac:dyDescent="0.25">
      <c r="A47" s="11">
        <v>43874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5">
      <c r="A48" s="13" t="s">
        <v>16</v>
      </c>
      <c r="B48" s="39">
        <v>2</v>
      </c>
      <c r="C48" s="39">
        <v>0</v>
      </c>
      <c r="D48" s="8">
        <v>13</v>
      </c>
      <c r="E48" s="8">
        <v>28</v>
      </c>
      <c r="F48" s="8">
        <v>22</v>
      </c>
      <c r="G48" s="8">
        <v>7</v>
      </c>
    </row>
    <row r="49" spans="1:8" x14ac:dyDescent="0.25">
      <c r="A49" s="13" t="s">
        <v>11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</row>
    <row r="50" spans="1:8" x14ac:dyDescent="0.25">
      <c r="A50" s="13" t="s">
        <v>12</v>
      </c>
      <c r="B50" s="8"/>
      <c r="C50" s="8"/>
      <c r="D50" s="8"/>
      <c r="E50" s="8"/>
      <c r="F50" s="8"/>
      <c r="G50" s="8"/>
    </row>
    <row r="51" spans="1:8" x14ac:dyDescent="0.25">
      <c r="A51" s="13" t="s">
        <v>18</v>
      </c>
      <c r="B51" s="8">
        <v>26</v>
      </c>
      <c r="C51" s="39">
        <v>0</v>
      </c>
      <c r="D51" s="39">
        <v>0</v>
      </c>
      <c r="E51" s="39">
        <v>4</v>
      </c>
      <c r="F51" s="8">
        <v>13</v>
      </c>
      <c r="G51" s="39">
        <v>0</v>
      </c>
    </row>
    <row r="52" spans="1:8" x14ac:dyDescent="0.25">
      <c r="A52" s="13" t="s">
        <v>15</v>
      </c>
      <c r="B52" s="8">
        <v>36</v>
      </c>
      <c r="C52" s="39">
        <v>0</v>
      </c>
      <c r="D52" s="39">
        <v>3</v>
      </c>
      <c r="E52" s="39">
        <v>2</v>
      </c>
      <c r="F52" s="8">
        <v>22</v>
      </c>
      <c r="G52" s="39">
        <v>0</v>
      </c>
    </row>
    <row r="53" spans="1:8" x14ac:dyDescent="0.25">
      <c r="A53" s="32" t="s">
        <v>23</v>
      </c>
      <c r="B53" s="39">
        <v>0</v>
      </c>
      <c r="C53" s="39">
        <v>0</v>
      </c>
      <c r="D53" s="39">
        <v>0</v>
      </c>
      <c r="E53" s="39">
        <v>0</v>
      </c>
      <c r="F53" s="39">
        <v>1</v>
      </c>
      <c r="G53" s="8">
        <v>15</v>
      </c>
      <c r="H53" s="24"/>
    </row>
    <row r="54" spans="1:8" x14ac:dyDescent="0.25">
      <c r="A54" s="13" t="s">
        <v>13</v>
      </c>
      <c r="B54" s="8">
        <v>22</v>
      </c>
      <c r="C54" s="8">
        <v>8</v>
      </c>
      <c r="D54" s="8">
        <v>6</v>
      </c>
      <c r="E54" s="39">
        <v>1</v>
      </c>
      <c r="F54" s="8">
        <v>10</v>
      </c>
      <c r="G54" s="8">
        <v>66</v>
      </c>
    </row>
    <row r="55" spans="1:8" x14ac:dyDescent="0.25">
      <c r="A55" s="13" t="s">
        <v>17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5</v>
      </c>
    </row>
    <row r="56" spans="1:8" x14ac:dyDescent="0.2">
      <c r="A56" s="21"/>
      <c r="B56" s="49">
        <f t="shared" ref="B56:G56" si="15">SUM(B48:B55)</f>
        <v>86</v>
      </c>
      <c r="C56" s="49">
        <f t="shared" si="15"/>
        <v>8</v>
      </c>
      <c r="D56" s="49">
        <f t="shared" si="15"/>
        <v>22</v>
      </c>
      <c r="E56" s="49">
        <f t="shared" si="15"/>
        <v>35</v>
      </c>
      <c r="F56" s="49">
        <f t="shared" si="15"/>
        <v>68</v>
      </c>
      <c r="G56" s="49">
        <f t="shared" si="15"/>
        <v>93</v>
      </c>
    </row>
    <row r="57" spans="1:8" x14ac:dyDescent="0.2">
      <c r="A57" s="20" t="s">
        <v>20</v>
      </c>
      <c r="B57" s="42">
        <f t="shared" ref="B57:G57" si="16">B49+B50+B53+B54+B55</f>
        <v>22</v>
      </c>
      <c r="C57" s="42">
        <f t="shared" si="16"/>
        <v>8</v>
      </c>
      <c r="D57" s="42">
        <f t="shared" si="16"/>
        <v>6</v>
      </c>
      <c r="E57" s="42">
        <f t="shared" si="16"/>
        <v>1</v>
      </c>
      <c r="F57" s="42">
        <f t="shared" si="16"/>
        <v>11</v>
      </c>
      <c r="G57" s="51">
        <f t="shared" si="16"/>
        <v>86</v>
      </c>
    </row>
    <row r="58" spans="1:8" x14ac:dyDescent="0.2">
      <c r="A58" s="20">
        <v>701</v>
      </c>
      <c r="B58" s="43">
        <f>B57/701</f>
        <v>3.1383737517831668E-2</v>
      </c>
      <c r="C58" s="43">
        <f t="shared" ref="C58:G58" si="17">C57/701</f>
        <v>1.1412268188302425E-2</v>
      </c>
      <c r="D58" s="43">
        <f t="shared" si="17"/>
        <v>8.5592011412268191E-3</v>
      </c>
      <c r="E58" s="43">
        <f t="shared" si="17"/>
        <v>1.4265335235378032E-3</v>
      </c>
      <c r="F58" s="43">
        <f t="shared" si="17"/>
        <v>1.5691868758915834E-2</v>
      </c>
      <c r="G58" s="52">
        <f t="shared" si="17"/>
        <v>0.12268188302425106</v>
      </c>
    </row>
    <row r="59" spans="1:8" x14ac:dyDescent="0.2">
      <c r="A59" s="19" t="s">
        <v>19</v>
      </c>
      <c r="B59" s="47">
        <f t="shared" ref="B59:G59" si="18">SUM(B48+B51+B52)</f>
        <v>64</v>
      </c>
      <c r="C59" s="44">
        <f t="shared" si="18"/>
        <v>0</v>
      </c>
      <c r="D59" s="44">
        <f t="shared" si="18"/>
        <v>16</v>
      </c>
      <c r="E59" s="47">
        <f t="shared" si="18"/>
        <v>34</v>
      </c>
      <c r="F59" s="47">
        <f t="shared" si="18"/>
        <v>57</v>
      </c>
      <c r="G59" s="44">
        <f t="shared" si="18"/>
        <v>7</v>
      </c>
    </row>
    <row r="60" spans="1:8" x14ac:dyDescent="0.2">
      <c r="A60" s="19">
        <v>611</v>
      </c>
      <c r="B60" s="48">
        <f>B59/611</f>
        <v>0.10474631751227496</v>
      </c>
      <c r="C60" s="45">
        <f t="shared" ref="C60:G60" si="19">C59/611</f>
        <v>0</v>
      </c>
      <c r="D60" s="45">
        <f t="shared" si="19"/>
        <v>2.6186579378068741E-2</v>
      </c>
      <c r="E60" s="48">
        <f t="shared" si="19"/>
        <v>5.5646481178396073E-2</v>
      </c>
      <c r="F60" s="48">
        <f t="shared" si="19"/>
        <v>9.3289689034369891E-2</v>
      </c>
      <c r="G60" s="45">
        <f t="shared" si="19"/>
        <v>1.1456628477905073E-2</v>
      </c>
    </row>
    <row r="61" spans="1:8" x14ac:dyDescent="0.2">
      <c r="A61" s="25"/>
      <c r="B61" s="28"/>
      <c r="C61" s="28"/>
      <c r="D61" s="28"/>
      <c r="E61" s="28"/>
      <c r="F61" s="28"/>
      <c r="G61" s="28"/>
    </row>
    <row r="62" spans="1:8" x14ac:dyDescent="0.2">
      <c r="A62" s="11">
        <v>43875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2">
      <c r="A63" s="13" t="s">
        <v>16</v>
      </c>
      <c r="B63" s="39">
        <v>0</v>
      </c>
      <c r="C63" s="8">
        <v>7</v>
      </c>
      <c r="D63" s="8">
        <v>18</v>
      </c>
      <c r="E63" s="8">
        <v>26</v>
      </c>
      <c r="F63" s="8">
        <v>37</v>
      </c>
      <c r="G63" s="8">
        <v>39</v>
      </c>
    </row>
    <row r="64" spans="1:8" x14ac:dyDescent="0.2">
      <c r="A64" s="13" t="s">
        <v>11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8">
        <v>9</v>
      </c>
    </row>
    <row r="65" spans="1:8" x14ac:dyDescent="0.2">
      <c r="A65" s="13" t="s">
        <v>12</v>
      </c>
      <c r="B65" s="8"/>
      <c r="C65" s="8"/>
      <c r="D65" s="8"/>
      <c r="E65" s="8"/>
      <c r="F65" s="8"/>
      <c r="G65" s="8"/>
    </row>
    <row r="66" spans="1:8" x14ac:dyDescent="0.25">
      <c r="A66" s="13" t="s">
        <v>18</v>
      </c>
      <c r="B66" s="39">
        <v>0</v>
      </c>
      <c r="C66" s="39">
        <v>0</v>
      </c>
      <c r="D66" s="39">
        <v>0</v>
      </c>
      <c r="E66" s="39">
        <v>0</v>
      </c>
      <c r="F66" s="8">
        <v>6</v>
      </c>
      <c r="G66" s="39">
        <v>0</v>
      </c>
    </row>
    <row r="67" spans="1:8" x14ac:dyDescent="0.25">
      <c r="A67" s="13" t="s">
        <v>15</v>
      </c>
      <c r="B67" s="39">
        <v>2</v>
      </c>
      <c r="C67" s="39">
        <v>0</v>
      </c>
      <c r="D67" s="39">
        <v>0</v>
      </c>
      <c r="E67" s="39">
        <v>0</v>
      </c>
      <c r="F67" s="39">
        <v>4</v>
      </c>
      <c r="G67" s="39">
        <v>0</v>
      </c>
    </row>
    <row r="68" spans="1:8" x14ac:dyDescent="0.25">
      <c r="A68" s="32" t="s">
        <v>23</v>
      </c>
      <c r="B68" s="39">
        <v>1</v>
      </c>
      <c r="C68" s="39">
        <v>0</v>
      </c>
      <c r="D68" s="39">
        <v>0</v>
      </c>
      <c r="E68" s="39">
        <v>1</v>
      </c>
      <c r="F68" s="8">
        <v>7</v>
      </c>
      <c r="G68" s="8">
        <v>26</v>
      </c>
      <c r="H68" s="24"/>
    </row>
    <row r="69" spans="1:8" x14ac:dyDescent="0.25">
      <c r="A69" s="13" t="s">
        <v>13</v>
      </c>
      <c r="B69" s="39">
        <v>0</v>
      </c>
      <c r="C69" s="39">
        <v>0</v>
      </c>
      <c r="D69" s="39">
        <v>5</v>
      </c>
      <c r="E69" s="8">
        <v>11</v>
      </c>
      <c r="F69" s="8">
        <v>22</v>
      </c>
      <c r="G69" s="8">
        <v>53</v>
      </c>
    </row>
    <row r="70" spans="1:8" x14ac:dyDescent="0.25">
      <c r="A70" s="13" t="s">
        <v>17</v>
      </c>
      <c r="B70" s="39">
        <v>1</v>
      </c>
      <c r="C70" s="39">
        <v>0</v>
      </c>
      <c r="D70" s="39">
        <v>0</v>
      </c>
      <c r="E70" s="39">
        <v>1</v>
      </c>
      <c r="F70" s="39">
        <v>0</v>
      </c>
      <c r="G70" s="39">
        <v>4</v>
      </c>
    </row>
    <row r="71" spans="1:8" x14ac:dyDescent="0.25">
      <c r="A71" s="19"/>
      <c r="B71" s="47">
        <f t="shared" ref="B71:F71" si="20">SUM(B63:B70)</f>
        <v>4</v>
      </c>
      <c r="C71" s="47">
        <f t="shared" si="20"/>
        <v>7</v>
      </c>
      <c r="D71" s="47">
        <f t="shared" si="20"/>
        <v>23</v>
      </c>
      <c r="E71" s="47">
        <f t="shared" si="20"/>
        <v>39</v>
      </c>
      <c r="F71" s="47">
        <f t="shared" si="20"/>
        <v>76</v>
      </c>
      <c r="G71" s="47">
        <f>SUM(G63:G70)</f>
        <v>131</v>
      </c>
    </row>
    <row r="72" spans="1:8" x14ac:dyDescent="0.25">
      <c r="A72" s="20" t="s">
        <v>20</v>
      </c>
      <c r="B72" s="42">
        <f>SUM(B64+B68+B69+B70)</f>
        <v>2</v>
      </c>
      <c r="C72" s="42">
        <f t="shared" ref="C72" si="21">SUM(C64+C65+C68+C69+C70)</f>
        <v>0</v>
      </c>
      <c r="D72" s="42">
        <f>SUM(D64+D65+D68+D69+D70)</f>
        <v>5</v>
      </c>
      <c r="E72" s="42">
        <f>SUM(E64+E65+E68+E69+E70)</f>
        <v>13</v>
      </c>
      <c r="F72" s="51">
        <f>SUM(F64+F65+F68+F69+F70)</f>
        <v>29</v>
      </c>
      <c r="G72" s="51">
        <f>SUM(G64+G65+G68+G69+G70)</f>
        <v>92</v>
      </c>
    </row>
    <row r="73" spans="1:8" x14ac:dyDescent="0.25">
      <c r="A73" s="20">
        <v>701</v>
      </c>
      <c r="B73" s="45">
        <f>B72/701</f>
        <v>2.8530670470756064E-3</v>
      </c>
      <c r="C73" s="45">
        <f t="shared" ref="C73:G73" si="22">C72/701</f>
        <v>0</v>
      </c>
      <c r="D73" s="45">
        <f t="shared" si="22"/>
        <v>7.1326676176890159E-3</v>
      </c>
      <c r="E73" s="45">
        <f t="shared" si="22"/>
        <v>1.8544935805991442E-2</v>
      </c>
      <c r="F73" s="53">
        <f t="shared" si="22"/>
        <v>4.136947218259629E-2</v>
      </c>
      <c r="G73" s="53">
        <f t="shared" si="22"/>
        <v>0.13124108416547789</v>
      </c>
    </row>
    <row r="74" spans="1:8" x14ac:dyDescent="0.25">
      <c r="A74" s="19" t="s">
        <v>19</v>
      </c>
      <c r="B74" s="44">
        <f t="shared" ref="B74:G74" si="23">SUM(B63+B66+B67)</f>
        <v>2</v>
      </c>
      <c r="C74" s="44">
        <f t="shared" si="23"/>
        <v>7</v>
      </c>
      <c r="D74" s="44">
        <f t="shared" si="23"/>
        <v>18</v>
      </c>
      <c r="E74" s="44">
        <f t="shared" si="23"/>
        <v>26</v>
      </c>
      <c r="F74" s="7">
        <f t="shared" si="23"/>
        <v>47</v>
      </c>
      <c r="G74" s="7">
        <f t="shared" si="23"/>
        <v>39</v>
      </c>
    </row>
    <row r="75" spans="1:8" x14ac:dyDescent="0.25">
      <c r="A75" s="19">
        <v>611</v>
      </c>
      <c r="B75" s="45">
        <f t="shared" ref="B75:G75" si="24">B74/611</f>
        <v>3.2733224222585926E-3</v>
      </c>
      <c r="C75" s="45">
        <f t="shared" si="24"/>
        <v>1.1456628477905073E-2</v>
      </c>
      <c r="D75" s="45">
        <f t="shared" si="24"/>
        <v>2.9459901800327332E-2</v>
      </c>
      <c r="E75" s="45">
        <f t="shared" si="24"/>
        <v>4.2553191489361701E-2</v>
      </c>
      <c r="F75" s="53">
        <f t="shared" si="24"/>
        <v>7.6923076923076927E-2</v>
      </c>
      <c r="G75" s="53">
        <f t="shared" si="24"/>
        <v>6.3829787234042548E-2</v>
      </c>
    </row>
    <row r="76" spans="1:8" x14ac:dyDescent="0.25">
      <c r="A76" s="25"/>
      <c r="B76" s="29"/>
      <c r="C76" s="29"/>
      <c r="D76" s="29"/>
      <c r="E76" s="29"/>
      <c r="F76" s="29"/>
      <c r="G76" s="29"/>
    </row>
    <row r="77" spans="1:8" x14ac:dyDescent="0.25">
      <c r="A77" s="11">
        <v>43876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25">
      <c r="A78" s="13" t="s">
        <v>16</v>
      </c>
      <c r="B78" s="50">
        <v>28</v>
      </c>
      <c r="C78" s="50">
        <v>33</v>
      </c>
      <c r="D78" s="50">
        <v>22</v>
      </c>
      <c r="E78" s="50">
        <v>47</v>
      </c>
      <c r="F78" s="50">
        <v>49</v>
      </c>
      <c r="G78" s="50">
        <v>46</v>
      </c>
    </row>
    <row r="79" spans="1:8" x14ac:dyDescent="0.25">
      <c r="A79" s="13" t="s">
        <v>11</v>
      </c>
      <c r="B79" s="50">
        <v>105</v>
      </c>
      <c r="C79" s="50">
        <v>85</v>
      </c>
      <c r="D79" s="50">
        <v>71</v>
      </c>
      <c r="E79" s="50">
        <v>61</v>
      </c>
      <c r="F79" s="50">
        <v>74</v>
      </c>
      <c r="G79" s="50">
        <v>92</v>
      </c>
    </row>
    <row r="80" spans="1:8" x14ac:dyDescent="0.25">
      <c r="A80" s="13" t="s">
        <v>12</v>
      </c>
      <c r="B80" s="50"/>
      <c r="C80" s="50"/>
      <c r="D80" s="50"/>
      <c r="E80" s="50"/>
      <c r="F80" s="50"/>
      <c r="G80" s="50"/>
    </row>
    <row r="81" spans="1:8" x14ac:dyDescent="0.25">
      <c r="A81" s="13" t="s">
        <v>18</v>
      </c>
      <c r="B81" s="50">
        <v>101</v>
      </c>
      <c r="C81" s="50">
        <v>63</v>
      </c>
      <c r="D81" s="50">
        <v>68</v>
      </c>
      <c r="E81" s="50">
        <v>82</v>
      </c>
      <c r="F81" s="50">
        <v>102</v>
      </c>
      <c r="G81" s="50">
        <v>100</v>
      </c>
    </row>
    <row r="82" spans="1:8" x14ac:dyDescent="0.25">
      <c r="A82" s="13" t="s">
        <v>15</v>
      </c>
      <c r="B82" s="50">
        <v>32</v>
      </c>
      <c r="C82" s="50">
        <v>14</v>
      </c>
      <c r="D82" s="40">
        <v>0</v>
      </c>
      <c r="E82" s="50">
        <v>6</v>
      </c>
      <c r="F82" s="50">
        <v>15</v>
      </c>
      <c r="G82" s="50">
        <v>6</v>
      </c>
    </row>
    <row r="83" spans="1:8" x14ac:dyDescent="0.25">
      <c r="A83" s="32" t="s">
        <v>23</v>
      </c>
      <c r="B83" s="50">
        <v>47</v>
      </c>
      <c r="C83" s="50">
        <v>42</v>
      </c>
      <c r="D83" s="50">
        <v>40</v>
      </c>
      <c r="E83" s="50">
        <v>39</v>
      </c>
      <c r="F83" s="50">
        <v>7</v>
      </c>
      <c r="G83" s="50">
        <v>8</v>
      </c>
      <c r="H83" s="24"/>
    </row>
    <row r="84" spans="1:8" x14ac:dyDescent="0.25">
      <c r="A84" s="13" t="s">
        <v>13</v>
      </c>
      <c r="B84" s="50">
        <v>133</v>
      </c>
      <c r="C84" s="50">
        <v>111</v>
      </c>
      <c r="D84" s="50">
        <v>85</v>
      </c>
      <c r="E84" s="50">
        <v>96</v>
      </c>
      <c r="F84" s="50">
        <v>132</v>
      </c>
      <c r="G84" s="50">
        <v>148</v>
      </c>
    </row>
    <row r="85" spans="1:8" x14ac:dyDescent="0.25">
      <c r="A85" s="13" t="s">
        <v>17</v>
      </c>
      <c r="B85" s="50">
        <v>55</v>
      </c>
      <c r="C85" s="50">
        <v>42</v>
      </c>
      <c r="D85" s="50">
        <v>29</v>
      </c>
      <c r="E85" s="50">
        <v>44</v>
      </c>
      <c r="F85" s="50">
        <v>65</v>
      </c>
      <c r="G85" s="50">
        <v>69</v>
      </c>
    </row>
    <row r="86" spans="1:8" x14ac:dyDescent="0.25">
      <c r="A86" s="19"/>
      <c r="B86" s="47">
        <f>SUM(B78:B85)</f>
        <v>501</v>
      </c>
      <c r="C86" s="47">
        <f t="shared" ref="C86:G86" si="25">SUM(C78:C85)</f>
        <v>390</v>
      </c>
      <c r="D86" s="47">
        <f t="shared" si="25"/>
        <v>315</v>
      </c>
      <c r="E86" s="47">
        <f t="shared" si="25"/>
        <v>375</v>
      </c>
      <c r="F86" s="47">
        <f t="shared" si="25"/>
        <v>444</v>
      </c>
      <c r="G86" s="47">
        <f t="shared" si="25"/>
        <v>469</v>
      </c>
    </row>
    <row r="87" spans="1:8" x14ac:dyDescent="0.25">
      <c r="A87" s="19" t="s">
        <v>20</v>
      </c>
      <c r="B87" s="47">
        <f>B79+B80+B83+B84+B85</f>
        <v>340</v>
      </c>
      <c r="C87" s="47">
        <f>C79+C80+C83+C84+C85</f>
        <v>280</v>
      </c>
      <c r="D87" s="47">
        <f t="shared" ref="D87:G87" si="26">D79+D80+D83+D84+D85</f>
        <v>225</v>
      </c>
      <c r="E87" s="47">
        <f t="shared" si="26"/>
        <v>240</v>
      </c>
      <c r="F87" s="47">
        <f t="shared" si="26"/>
        <v>278</v>
      </c>
      <c r="G87" s="47">
        <f t="shared" si="26"/>
        <v>317</v>
      </c>
    </row>
    <row r="88" spans="1:8" x14ac:dyDescent="0.25">
      <c r="A88" s="19">
        <v>701</v>
      </c>
      <c r="B88" s="48">
        <f>B87/701</f>
        <v>0.48502139800285304</v>
      </c>
      <c r="C88" s="48">
        <f t="shared" ref="C88:E88" si="27">C87/701</f>
        <v>0.39942938659058486</v>
      </c>
      <c r="D88" s="48">
        <f t="shared" si="27"/>
        <v>0.32097004279600572</v>
      </c>
      <c r="E88" s="48">
        <f t="shared" si="27"/>
        <v>0.34236804564907275</v>
      </c>
      <c r="F88" s="48">
        <f>F87/701</f>
        <v>0.39657631954350925</v>
      </c>
      <c r="G88" s="48">
        <f>G87/701</f>
        <v>0.45221112696148358</v>
      </c>
    </row>
    <row r="89" spans="1:8" x14ac:dyDescent="0.25">
      <c r="A89" s="12" t="s">
        <v>19</v>
      </c>
      <c r="B89" s="47">
        <f>SUM(B78+B81+B82)</f>
        <v>161</v>
      </c>
      <c r="C89" s="47">
        <f>SUM(C78+C81+C82)</f>
        <v>110</v>
      </c>
      <c r="D89" s="47">
        <f t="shared" ref="D89:G89" si="28">SUM(D78+D81+D82)</f>
        <v>90</v>
      </c>
      <c r="E89" s="47">
        <f t="shared" si="28"/>
        <v>135</v>
      </c>
      <c r="F89" s="47">
        <f t="shared" si="28"/>
        <v>166</v>
      </c>
      <c r="G89" s="47">
        <f t="shared" si="28"/>
        <v>152</v>
      </c>
    </row>
    <row r="90" spans="1:8" x14ac:dyDescent="0.25">
      <c r="A90" s="12">
        <v>611</v>
      </c>
      <c r="B90" s="48">
        <f t="shared" ref="B90:G90" si="29">B89/611</f>
        <v>0.26350245499181668</v>
      </c>
      <c r="C90" s="48">
        <f t="shared" si="29"/>
        <v>0.18003273322422259</v>
      </c>
      <c r="D90" s="48">
        <f t="shared" si="29"/>
        <v>0.14729950900163666</v>
      </c>
      <c r="E90" s="48">
        <f t="shared" si="29"/>
        <v>0.220949263502455</v>
      </c>
      <c r="F90" s="48">
        <f t="shared" si="29"/>
        <v>0.27168576104746317</v>
      </c>
      <c r="G90" s="48">
        <f t="shared" si="29"/>
        <v>0.24877250409165302</v>
      </c>
    </row>
  </sheetData>
  <mergeCells count="2">
    <mergeCell ref="A1:G1"/>
    <mergeCell ref="B5:G5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Morwenna Rowlands</cp:lastModifiedBy>
  <cp:lastPrinted>2015-05-21T08:30:58Z</cp:lastPrinted>
  <dcterms:created xsi:type="dcterms:W3CDTF">2015-01-19T12:56:44Z</dcterms:created>
  <dcterms:modified xsi:type="dcterms:W3CDTF">2020-03-18T09:42:37Z</dcterms:modified>
</cp:coreProperties>
</file>